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cruz\OneDrive - auditoria.gov.co\Descargas\"/>
    </mc:Choice>
  </mc:AlternateContent>
  <xr:revisionPtr revIDLastSave="0" documentId="13_ncr:1_{E590718C-8DB4-4CF3-AF8B-A79AC40F3750}" xr6:coauthVersionLast="36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estivos" sheetId="2" state="hidden" r:id="rId1"/>
    <sheet name="PVCF" sheetId="1" r:id="rId2"/>
    <sheet name="Viático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PVCF!$A$6:$AS$391</definedName>
    <definedName name="_xlnm.Print_Titles" localSheetId="1">PVCF!$1:$8</definedName>
  </definedNames>
  <calcPr calcId="191029"/>
</workbook>
</file>

<file path=xl/calcChain.xml><?xml version="1.0" encoding="utf-8"?>
<calcChain xmlns="http://schemas.openxmlformats.org/spreadsheetml/2006/main">
  <c r="F140" i="1" l="1"/>
  <c r="H140" i="1" s="1"/>
  <c r="I140" i="1" s="1"/>
  <c r="K140" i="1" s="1"/>
  <c r="L140" i="1" s="1"/>
  <c r="N140" i="1" s="1"/>
  <c r="O140" i="1" s="1"/>
  <c r="Q140" i="1" s="1"/>
  <c r="R140" i="1" s="1"/>
  <c r="T140" i="1" s="1"/>
  <c r="U140" i="1" s="1"/>
  <c r="V140" i="1" s="1"/>
  <c r="X140" i="1" s="1"/>
  <c r="Y140" i="1" s="1"/>
  <c r="AA140" i="1" s="1"/>
  <c r="AB140" i="1" s="1"/>
  <c r="AD140" i="1" s="1"/>
  <c r="AE140" i="1" s="1"/>
  <c r="AF140" i="1" s="1"/>
  <c r="F296" i="1"/>
  <c r="H296" i="1" s="1"/>
  <c r="I296" i="1" s="1"/>
  <c r="K296" i="1" s="1"/>
  <c r="L296" i="1" s="1"/>
  <c r="N296" i="1" s="1"/>
  <c r="O296" i="1" s="1"/>
  <c r="Q296" i="1" s="1"/>
  <c r="R296" i="1" s="1"/>
  <c r="T296" i="1" s="1"/>
  <c r="U296" i="1" s="1"/>
  <c r="V296" i="1" s="1"/>
  <c r="X296" i="1" s="1"/>
  <c r="Y296" i="1" s="1"/>
  <c r="AA296" i="1" s="1"/>
  <c r="AB296" i="1" s="1"/>
  <c r="AD296" i="1" s="1"/>
  <c r="AE296" i="1" s="1"/>
  <c r="AF296" i="1" s="1"/>
  <c r="AE319" i="1"/>
  <c r="X319" i="1"/>
  <c r="Y319" i="1" s="1"/>
  <c r="AA319" i="1" s="1"/>
  <c r="U319" i="1"/>
  <c r="Q319" i="1"/>
  <c r="K319" i="1"/>
  <c r="H319" i="1"/>
  <c r="AE309" i="1" l="1"/>
  <c r="AA309" i="1"/>
  <c r="X309" i="1"/>
  <c r="Q309" i="1"/>
  <c r="N309" i="1"/>
  <c r="K309" i="1"/>
  <c r="H309" i="1"/>
  <c r="AE97" i="1"/>
  <c r="AF97" i="1" s="1"/>
  <c r="U97" i="1"/>
  <c r="V97" i="1" s="1"/>
  <c r="X97" i="1" s="1"/>
  <c r="Y97" i="1" s="1"/>
  <c r="AA97" i="1" s="1"/>
  <c r="AB97" i="1" s="1"/>
  <c r="F97" i="1"/>
  <c r="H97" i="1" s="1"/>
  <c r="I97" i="1" s="1"/>
  <c r="K97" i="1" s="1"/>
  <c r="L97" i="1" s="1"/>
  <c r="N97" i="1" s="1"/>
  <c r="O97" i="1" s="1"/>
  <c r="Q97" i="1" s="1"/>
  <c r="R97" i="1" s="1"/>
  <c r="AP95" i="1"/>
  <c r="AS95" i="1" s="1"/>
  <c r="F95" i="1"/>
  <c r="H95" i="1" s="1"/>
  <c r="I95" i="1" s="1"/>
  <c r="K95" i="1" s="1"/>
  <c r="L95" i="1" s="1"/>
  <c r="N95" i="1" s="1"/>
  <c r="O95" i="1" s="1"/>
  <c r="Q95" i="1" s="1"/>
  <c r="R95" i="1" s="1"/>
  <c r="T95" i="1" s="1"/>
  <c r="U95" i="1" s="1"/>
  <c r="V95" i="1" s="1"/>
  <c r="X95" i="1" s="1"/>
  <c r="Y95" i="1" s="1"/>
  <c r="AA95" i="1" s="1"/>
  <c r="AB95" i="1" s="1"/>
  <c r="AD95" i="1" s="1"/>
  <c r="AE95" i="1" s="1"/>
  <c r="AF95" i="1" s="1"/>
  <c r="AQ95" i="1" l="1"/>
  <c r="AR95" i="1"/>
  <c r="AM145" i="1" l="1"/>
  <c r="AM128" i="1"/>
  <c r="AM129" i="1" s="1"/>
  <c r="AM126" i="1"/>
  <c r="AE332" i="1" l="1"/>
  <c r="AF332" i="1" s="1"/>
  <c r="U332" i="1"/>
  <c r="V332" i="1" s="1"/>
  <c r="X332" i="1" s="1"/>
  <c r="Y332" i="1" s="1"/>
  <c r="AA332" i="1" s="1"/>
  <c r="AB332" i="1" s="1"/>
  <c r="L332" i="1"/>
  <c r="N332" i="1" s="1"/>
  <c r="O332" i="1" s="1"/>
  <c r="Q332" i="1" s="1"/>
  <c r="R332" i="1" s="1"/>
  <c r="F332" i="1"/>
  <c r="H332" i="1" s="1"/>
  <c r="I332" i="1" s="1"/>
  <c r="AS329" i="1"/>
  <c r="AR329" i="1"/>
  <c r="AQ329" i="1"/>
  <c r="AE329" i="1"/>
  <c r="AA329" i="1"/>
  <c r="X329" i="1"/>
  <c r="U329" i="1"/>
  <c r="Q329" i="1"/>
  <c r="N329" i="1"/>
  <c r="H329" i="1"/>
  <c r="AE326" i="1"/>
  <c r="AF326" i="1" s="1"/>
  <c r="U326" i="1"/>
  <c r="V326" i="1" s="1"/>
  <c r="X326" i="1" s="1"/>
  <c r="Y326" i="1" s="1"/>
  <c r="AA326" i="1" s="1"/>
  <c r="AB326" i="1" s="1"/>
  <c r="F326" i="1"/>
  <c r="H326" i="1" s="1"/>
  <c r="I326" i="1" s="1"/>
  <c r="K326" i="1" s="1"/>
  <c r="L326" i="1" s="1"/>
  <c r="N326" i="1" s="1"/>
  <c r="O326" i="1" s="1"/>
  <c r="Q326" i="1" s="1"/>
  <c r="R326" i="1" s="1"/>
  <c r="AS324" i="1"/>
  <c r="AR324" i="1"/>
  <c r="AQ324" i="1"/>
  <c r="AS319" i="1"/>
  <c r="AR319" i="1"/>
  <c r="AQ319" i="1"/>
  <c r="AS314" i="1"/>
  <c r="AR314" i="1"/>
  <c r="AQ314" i="1"/>
  <c r="AE314" i="1"/>
  <c r="AA314" i="1"/>
  <c r="X314" i="1"/>
  <c r="U314" i="1"/>
  <c r="Q314" i="1"/>
  <c r="N314" i="1"/>
  <c r="K314" i="1"/>
  <c r="H314" i="1"/>
  <c r="AS309" i="1"/>
  <c r="AR309" i="1"/>
  <c r="AQ309" i="1"/>
  <c r="AS304" i="1"/>
  <c r="AR304" i="1"/>
  <c r="AQ304" i="1"/>
  <c r="AE304" i="1"/>
  <c r="AA304" i="1"/>
  <c r="X304" i="1"/>
  <c r="N304" i="1"/>
  <c r="K304" i="1"/>
  <c r="H304" i="1"/>
  <c r="AP300" i="1" l="1"/>
  <c r="AS300" i="1" s="1"/>
  <c r="F300" i="1"/>
  <c r="H300" i="1" s="1"/>
  <c r="I300" i="1" s="1"/>
  <c r="K300" i="1" s="1"/>
  <c r="L300" i="1" s="1"/>
  <c r="N300" i="1" s="1"/>
  <c r="O300" i="1" s="1"/>
  <c r="Q300" i="1" s="1"/>
  <c r="R300" i="1" s="1"/>
  <c r="T300" i="1" s="1"/>
  <c r="U300" i="1" s="1"/>
  <c r="V300" i="1" s="1"/>
  <c r="X300" i="1" s="1"/>
  <c r="Y300" i="1" s="1"/>
  <c r="AA300" i="1" s="1"/>
  <c r="AB300" i="1" s="1"/>
  <c r="AD300" i="1" s="1"/>
  <c r="AE300" i="1" s="1"/>
  <c r="AF300" i="1" s="1"/>
  <c r="AP296" i="1"/>
  <c r="AQ296" i="1" s="1"/>
  <c r="AP292" i="1"/>
  <c r="AR292" i="1" s="1"/>
  <c r="F292" i="1"/>
  <c r="H292" i="1" s="1"/>
  <c r="I292" i="1" s="1"/>
  <c r="K292" i="1" s="1"/>
  <c r="L292" i="1" s="1"/>
  <c r="N292" i="1" s="1"/>
  <c r="O292" i="1" s="1"/>
  <c r="Q292" i="1" s="1"/>
  <c r="R292" i="1" s="1"/>
  <c r="T292" i="1" s="1"/>
  <c r="U292" i="1" s="1"/>
  <c r="V292" i="1" s="1"/>
  <c r="X292" i="1" s="1"/>
  <c r="Y292" i="1" s="1"/>
  <c r="AA292" i="1" s="1"/>
  <c r="AB292" i="1" s="1"/>
  <c r="AD292" i="1" s="1"/>
  <c r="AE292" i="1" s="1"/>
  <c r="AF292" i="1" s="1"/>
  <c r="AP288" i="1"/>
  <c r="AS288" i="1" s="1"/>
  <c r="F288" i="1"/>
  <c r="H288" i="1" s="1"/>
  <c r="I288" i="1" s="1"/>
  <c r="K288" i="1" s="1"/>
  <c r="AS292" i="1" l="1"/>
  <c r="AS296" i="1"/>
  <c r="AR296" i="1"/>
  <c r="AM290" i="1"/>
  <c r="AM289" i="1"/>
  <c r="AM291" i="1"/>
  <c r="AM288" i="1"/>
  <c r="L288" i="1"/>
  <c r="AQ288" i="1"/>
  <c r="AR288" i="1"/>
  <c r="AQ292" i="1"/>
  <c r="AQ300" i="1"/>
  <c r="AR300" i="1"/>
  <c r="AN291" i="1" l="1"/>
  <c r="AN289" i="1"/>
  <c r="AN290" i="1"/>
  <c r="AN288" i="1"/>
  <c r="N288" i="1"/>
  <c r="O288" i="1" s="1"/>
  <c r="Q288" i="1" s="1"/>
  <c r="R288" i="1" s="1"/>
  <c r="T288" i="1" s="1"/>
  <c r="U288" i="1" s="1"/>
  <c r="V288" i="1" s="1"/>
  <c r="X288" i="1" s="1"/>
  <c r="Y288" i="1" s="1"/>
  <c r="AA288" i="1" s="1"/>
  <c r="AB288" i="1" s="1"/>
  <c r="AD288" i="1" s="1"/>
  <c r="AE288" i="1" s="1"/>
  <c r="AF288" i="1" s="1"/>
  <c r="AP57" i="1" l="1"/>
  <c r="AS57" i="1" s="1"/>
  <c r="F57" i="1"/>
  <c r="H57" i="1" s="1"/>
  <c r="I57" i="1" s="1"/>
  <c r="K57" i="1" s="1"/>
  <c r="L57" i="1" s="1"/>
  <c r="N57" i="1" s="1"/>
  <c r="O57" i="1" s="1"/>
  <c r="Q57" i="1" s="1"/>
  <c r="R57" i="1" s="1"/>
  <c r="T57" i="1" s="1"/>
  <c r="U57" i="1" s="1"/>
  <c r="V57" i="1" s="1"/>
  <c r="X57" i="1" s="1"/>
  <c r="Y57" i="1" s="1"/>
  <c r="AA57" i="1" s="1"/>
  <c r="AB57" i="1" s="1"/>
  <c r="AD57" i="1" s="1"/>
  <c r="AE57" i="1" s="1"/>
  <c r="AF57" i="1" s="1"/>
  <c r="AQ57" i="1" l="1"/>
  <c r="AR57" i="1"/>
  <c r="AP89" i="1" l="1"/>
  <c r="AS89" i="1" s="1"/>
  <c r="F89" i="1"/>
  <c r="H89" i="1" s="1"/>
  <c r="I89" i="1" s="1"/>
  <c r="K89" i="1" s="1"/>
  <c r="L89" i="1" s="1"/>
  <c r="N89" i="1" s="1"/>
  <c r="O89" i="1" s="1"/>
  <c r="Q89" i="1" s="1"/>
  <c r="R89" i="1" s="1"/>
  <c r="T89" i="1" s="1"/>
  <c r="U89" i="1" s="1"/>
  <c r="V89" i="1" s="1"/>
  <c r="X89" i="1" s="1"/>
  <c r="Y89" i="1" s="1"/>
  <c r="AA89" i="1" s="1"/>
  <c r="AB89" i="1" s="1"/>
  <c r="AD89" i="1" s="1"/>
  <c r="AE89" i="1" s="1"/>
  <c r="AF89" i="1" s="1"/>
  <c r="AP83" i="1"/>
  <c r="AR83" i="1" s="1"/>
  <c r="F83" i="1"/>
  <c r="H83" i="1" s="1"/>
  <c r="I83" i="1" s="1"/>
  <c r="K83" i="1" s="1"/>
  <c r="L83" i="1" s="1"/>
  <c r="N83" i="1" s="1"/>
  <c r="O83" i="1" s="1"/>
  <c r="Q83" i="1" s="1"/>
  <c r="R83" i="1" s="1"/>
  <c r="T83" i="1" s="1"/>
  <c r="U83" i="1" s="1"/>
  <c r="V83" i="1" s="1"/>
  <c r="X83" i="1" s="1"/>
  <c r="Y83" i="1" s="1"/>
  <c r="AA83" i="1" s="1"/>
  <c r="AB83" i="1" s="1"/>
  <c r="AD83" i="1" s="1"/>
  <c r="AE83" i="1" s="1"/>
  <c r="AF83" i="1" s="1"/>
  <c r="AP76" i="1"/>
  <c r="AS76" i="1" s="1"/>
  <c r="F76" i="1"/>
  <c r="H76" i="1" s="1"/>
  <c r="I76" i="1" s="1"/>
  <c r="K76" i="1" s="1"/>
  <c r="L76" i="1" s="1"/>
  <c r="N76" i="1" s="1"/>
  <c r="O76" i="1" s="1"/>
  <c r="Q76" i="1" s="1"/>
  <c r="R76" i="1" s="1"/>
  <c r="T76" i="1" s="1"/>
  <c r="U76" i="1" s="1"/>
  <c r="V76" i="1" s="1"/>
  <c r="X76" i="1" s="1"/>
  <c r="Y76" i="1" s="1"/>
  <c r="AA76" i="1" s="1"/>
  <c r="AB76" i="1" s="1"/>
  <c r="AD76" i="1" s="1"/>
  <c r="AE76" i="1" s="1"/>
  <c r="AF76" i="1" s="1"/>
  <c r="AP68" i="1"/>
  <c r="AS68" i="1" s="1"/>
  <c r="F68" i="1"/>
  <c r="H68" i="1" s="1"/>
  <c r="I68" i="1" s="1"/>
  <c r="K68" i="1" s="1"/>
  <c r="L68" i="1" s="1"/>
  <c r="N68" i="1" s="1"/>
  <c r="O68" i="1" s="1"/>
  <c r="Q68" i="1" s="1"/>
  <c r="R68" i="1" s="1"/>
  <c r="T68" i="1" s="1"/>
  <c r="U68" i="1" s="1"/>
  <c r="V68" i="1" s="1"/>
  <c r="X68" i="1" s="1"/>
  <c r="Y68" i="1" s="1"/>
  <c r="AA68" i="1" s="1"/>
  <c r="AB68" i="1" s="1"/>
  <c r="AD68" i="1" s="1"/>
  <c r="AE68" i="1" s="1"/>
  <c r="AF68" i="1" s="1"/>
  <c r="F101" i="1"/>
  <c r="H101" i="1" s="1"/>
  <c r="I101" i="1" s="1"/>
  <c r="K101" i="1" s="1"/>
  <c r="L101" i="1" s="1"/>
  <c r="N101" i="1" s="1"/>
  <c r="O101" i="1" s="1"/>
  <c r="Q101" i="1" s="1"/>
  <c r="R101" i="1" s="1"/>
  <c r="T101" i="1" s="1"/>
  <c r="U101" i="1" s="1"/>
  <c r="V101" i="1" s="1"/>
  <c r="X101" i="1" s="1"/>
  <c r="Y101" i="1" s="1"/>
  <c r="AA101" i="1" s="1"/>
  <c r="AB101" i="1" s="1"/>
  <c r="AD101" i="1" s="1"/>
  <c r="AE101" i="1" s="1"/>
  <c r="AF101" i="1" s="1"/>
  <c r="AP101" i="1"/>
  <c r="AQ101" i="1" s="1"/>
  <c r="AS83" i="1" l="1"/>
  <c r="AQ76" i="1"/>
  <c r="AQ83" i="1"/>
  <c r="AQ89" i="1"/>
  <c r="AR89" i="1"/>
  <c r="AQ68" i="1"/>
  <c r="AR76" i="1"/>
  <c r="AR68" i="1"/>
  <c r="AS101" i="1"/>
  <c r="AR101" i="1"/>
  <c r="AP144" i="1" l="1"/>
  <c r="AS144" i="1" s="1"/>
  <c r="F144" i="1"/>
  <c r="H144" i="1" s="1"/>
  <c r="I144" i="1" s="1"/>
  <c r="K144" i="1" s="1"/>
  <c r="L144" i="1" s="1"/>
  <c r="N144" i="1" s="1"/>
  <c r="O144" i="1" s="1"/>
  <c r="Q144" i="1" s="1"/>
  <c r="R144" i="1" s="1"/>
  <c r="T144" i="1" s="1"/>
  <c r="U144" i="1" s="1"/>
  <c r="V144" i="1" s="1"/>
  <c r="X144" i="1" s="1"/>
  <c r="Y144" i="1" s="1"/>
  <c r="AA144" i="1" s="1"/>
  <c r="AB144" i="1" s="1"/>
  <c r="AD144" i="1" s="1"/>
  <c r="AE144" i="1" s="1"/>
  <c r="AF144" i="1" s="1"/>
  <c r="AP140" i="1"/>
  <c r="AR140" i="1" s="1"/>
  <c r="AP135" i="1"/>
  <c r="AR135" i="1" s="1"/>
  <c r="F135" i="1"/>
  <c r="H135" i="1" s="1"/>
  <c r="I135" i="1" s="1"/>
  <c r="K135" i="1" s="1"/>
  <c r="L135" i="1" s="1"/>
  <c r="N135" i="1" s="1"/>
  <c r="O135" i="1" s="1"/>
  <c r="Q135" i="1" s="1"/>
  <c r="R135" i="1" s="1"/>
  <c r="T135" i="1" s="1"/>
  <c r="U135" i="1" s="1"/>
  <c r="V135" i="1" s="1"/>
  <c r="X135" i="1" s="1"/>
  <c r="Y135" i="1" s="1"/>
  <c r="AA135" i="1" s="1"/>
  <c r="AB135" i="1" s="1"/>
  <c r="AD135" i="1" s="1"/>
  <c r="AE135" i="1" s="1"/>
  <c r="AF135" i="1" s="1"/>
  <c r="AP130" i="1"/>
  <c r="AR130" i="1" s="1"/>
  <c r="F130" i="1"/>
  <c r="H130" i="1" s="1"/>
  <c r="I130" i="1" s="1"/>
  <c r="K130" i="1" s="1"/>
  <c r="L130" i="1" s="1"/>
  <c r="N130" i="1" s="1"/>
  <c r="O130" i="1" s="1"/>
  <c r="Q130" i="1" s="1"/>
  <c r="R130" i="1" s="1"/>
  <c r="T130" i="1" s="1"/>
  <c r="U130" i="1" s="1"/>
  <c r="V130" i="1" s="1"/>
  <c r="X130" i="1" s="1"/>
  <c r="Y130" i="1" s="1"/>
  <c r="AA130" i="1" s="1"/>
  <c r="AB130" i="1" s="1"/>
  <c r="AD130" i="1" s="1"/>
  <c r="AE130" i="1" s="1"/>
  <c r="AF130" i="1" s="1"/>
  <c r="AE127" i="1"/>
  <c r="AF127" i="1" s="1"/>
  <c r="U127" i="1"/>
  <c r="V127" i="1" s="1"/>
  <c r="X127" i="1" s="1"/>
  <c r="Y127" i="1" s="1"/>
  <c r="AA127" i="1" s="1"/>
  <c r="AB127" i="1" s="1"/>
  <c r="F127" i="1"/>
  <c r="H127" i="1" s="1"/>
  <c r="I127" i="1" s="1"/>
  <c r="K127" i="1" s="1"/>
  <c r="L127" i="1" s="1"/>
  <c r="N127" i="1" s="1"/>
  <c r="O127" i="1" s="1"/>
  <c r="Q127" i="1" s="1"/>
  <c r="R127" i="1" s="1"/>
  <c r="AP125" i="1"/>
  <c r="AR125" i="1" s="1"/>
  <c r="F125" i="1"/>
  <c r="H125" i="1" s="1"/>
  <c r="I125" i="1" s="1"/>
  <c r="K125" i="1" s="1"/>
  <c r="L125" i="1" s="1"/>
  <c r="N125" i="1" s="1"/>
  <c r="O125" i="1" s="1"/>
  <c r="Q125" i="1" s="1"/>
  <c r="R125" i="1" s="1"/>
  <c r="T125" i="1" s="1"/>
  <c r="U125" i="1" s="1"/>
  <c r="V125" i="1" s="1"/>
  <c r="X125" i="1" s="1"/>
  <c r="Y125" i="1" s="1"/>
  <c r="AA125" i="1" s="1"/>
  <c r="AB125" i="1" s="1"/>
  <c r="AD125" i="1" s="1"/>
  <c r="AE125" i="1" s="1"/>
  <c r="AF125" i="1" s="1"/>
  <c r="AP120" i="1"/>
  <c r="AS120" i="1" s="1"/>
  <c r="F120" i="1"/>
  <c r="H120" i="1" s="1"/>
  <c r="I120" i="1" s="1"/>
  <c r="K120" i="1" s="1"/>
  <c r="L120" i="1" s="1"/>
  <c r="N120" i="1" s="1"/>
  <c r="O120" i="1" s="1"/>
  <c r="Q120" i="1" s="1"/>
  <c r="R120" i="1" s="1"/>
  <c r="T120" i="1" s="1"/>
  <c r="U120" i="1" s="1"/>
  <c r="V120" i="1" s="1"/>
  <c r="X120" i="1" s="1"/>
  <c r="Y120" i="1" s="1"/>
  <c r="AA120" i="1" s="1"/>
  <c r="AB120" i="1" s="1"/>
  <c r="AD120" i="1" s="1"/>
  <c r="AE120" i="1" s="1"/>
  <c r="AF120" i="1" s="1"/>
  <c r="AP114" i="1"/>
  <c r="AR114" i="1" s="1"/>
  <c r="F114" i="1"/>
  <c r="H114" i="1" s="1"/>
  <c r="I114" i="1" s="1"/>
  <c r="K114" i="1" s="1"/>
  <c r="L114" i="1" s="1"/>
  <c r="N114" i="1" s="1"/>
  <c r="O114" i="1" s="1"/>
  <c r="Q114" i="1" s="1"/>
  <c r="R114" i="1" s="1"/>
  <c r="T114" i="1" s="1"/>
  <c r="U114" i="1" s="1"/>
  <c r="V114" i="1" s="1"/>
  <c r="X114" i="1" s="1"/>
  <c r="Y114" i="1" s="1"/>
  <c r="AA114" i="1" s="1"/>
  <c r="AB114" i="1" s="1"/>
  <c r="AD114" i="1" s="1"/>
  <c r="AE114" i="1" s="1"/>
  <c r="AF114" i="1" s="1"/>
  <c r="AP109" i="1"/>
  <c r="AQ109" i="1" s="1"/>
  <c r="F109" i="1"/>
  <c r="H109" i="1" s="1"/>
  <c r="I109" i="1" s="1"/>
  <c r="K109" i="1" s="1"/>
  <c r="L109" i="1" s="1"/>
  <c r="N109" i="1" s="1"/>
  <c r="O109" i="1" s="1"/>
  <c r="Q109" i="1" s="1"/>
  <c r="R109" i="1" s="1"/>
  <c r="T109" i="1" s="1"/>
  <c r="U109" i="1" s="1"/>
  <c r="V109" i="1" s="1"/>
  <c r="X109" i="1" s="1"/>
  <c r="Y109" i="1" s="1"/>
  <c r="AA109" i="1" s="1"/>
  <c r="AB109" i="1" s="1"/>
  <c r="AD109" i="1" s="1"/>
  <c r="AE109" i="1" s="1"/>
  <c r="AF109" i="1" s="1"/>
  <c r="AS109" i="1" l="1"/>
  <c r="AQ140" i="1"/>
  <c r="AR109" i="1"/>
  <c r="AS140" i="1"/>
  <c r="AS130" i="1"/>
  <c r="AS125" i="1"/>
  <c r="AR120" i="1"/>
  <c r="AS114" i="1"/>
  <c r="AS135" i="1"/>
  <c r="AQ135" i="1"/>
  <c r="AQ114" i="1"/>
  <c r="AQ125" i="1"/>
  <c r="AQ130" i="1"/>
  <c r="AQ120" i="1"/>
  <c r="AQ144" i="1"/>
  <c r="AR144" i="1"/>
  <c r="AP53" i="1" l="1"/>
  <c r="AS53" i="1" s="1"/>
  <c r="F53" i="1"/>
  <c r="H53" i="1" s="1"/>
  <c r="I53" i="1" s="1"/>
  <c r="K53" i="1" s="1"/>
  <c r="L53" i="1" s="1"/>
  <c r="N53" i="1" s="1"/>
  <c r="O53" i="1" s="1"/>
  <c r="Q53" i="1" s="1"/>
  <c r="R53" i="1" s="1"/>
  <c r="T53" i="1" s="1"/>
  <c r="U53" i="1" s="1"/>
  <c r="V53" i="1" s="1"/>
  <c r="X53" i="1" s="1"/>
  <c r="Y53" i="1" s="1"/>
  <c r="AA53" i="1" s="1"/>
  <c r="AB53" i="1" s="1"/>
  <c r="AD53" i="1" s="1"/>
  <c r="AE53" i="1" s="1"/>
  <c r="AF53" i="1" s="1"/>
  <c r="AE50" i="1"/>
  <c r="AF50" i="1" s="1"/>
  <c r="U50" i="1"/>
  <c r="V50" i="1" s="1"/>
  <c r="X50" i="1" s="1"/>
  <c r="Y50" i="1" s="1"/>
  <c r="AA50" i="1" s="1"/>
  <c r="AB50" i="1" s="1"/>
  <c r="F50" i="1"/>
  <c r="H50" i="1" s="1"/>
  <c r="I50" i="1" s="1"/>
  <c r="K50" i="1" s="1"/>
  <c r="L50" i="1" s="1"/>
  <c r="N50" i="1" s="1"/>
  <c r="O50" i="1" s="1"/>
  <c r="Q50" i="1" s="1"/>
  <c r="R50" i="1" s="1"/>
  <c r="AP48" i="1"/>
  <c r="AQ48" i="1" s="1"/>
  <c r="F48" i="1"/>
  <c r="H48" i="1" s="1"/>
  <c r="I48" i="1" s="1"/>
  <c r="K48" i="1" s="1"/>
  <c r="L48" i="1" s="1"/>
  <c r="N48" i="1" s="1"/>
  <c r="O48" i="1" s="1"/>
  <c r="Q48" i="1" s="1"/>
  <c r="R48" i="1" s="1"/>
  <c r="T48" i="1" s="1"/>
  <c r="U48" i="1" s="1"/>
  <c r="V48" i="1" s="1"/>
  <c r="X48" i="1" s="1"/>
  <c r="Y48" i="1" s="1"/>
  <c r="AA48" i="1" s="1"/>
  <c r="AB48" i="1" s="1"/>
  <c r="AD48" i="1" s="1"/>
  <c r="AE48" i="1" s="1"/>
  <c r="AF48" i="1" s="1"/>
  <c r="AP44" i="1"/>
  <c r="AS44" i="1" s="1"/>
  <c r="F44" i="1"/>
  <c r="H44" i="1" s="1"/>
  <c r="I44" i="1" s="1"/>
  <c r="K44" i="1" s="1"/>
  <c r="L44" i="1" s="1"/>
  <c r="N44" i="1" s="1"/>
  <c r="O44" i="1" s="1"/>
  <c r="Q44" i="1" s="1"/>
  <c r="R44" i="1" s="1"/>
  <c r="T44" i="1" s="1"/>
  <c r="U44" i="1" s="1"/>
  <c r="V44" i="1" s="1"/>
  <c r="X44" i="1" s="1"/>
  <c r="Y44" i="1" s="1"/>
  <c r="AA44" i="1" s="1"/>
  <c r="AB44" i="1" s="1"/>
  <c r="AD44" i="1" s="1"/>
  <c r="AE44" i="1" s="1"/>
  <c r="AF44" i="1" s="1"/>
  <c r="AP39" i="1"/>
  <c r="AS39" i="1" s="1"/>
  <c r="F39" i="1"/>
  <c r="H39" i="1" s="1"/>
  <c r="I39" i="1" s="1"/>
  <c r="K39" i="1" s="1"/>
  <c r="L39" i="1" s="1"/>
  <c r="N39" i="1" s="1"/>
  <c r="O39" i="1" s="1"/>
  <c r="Q39" i="1" s="1"/>
  <c r="R39" i="1" s="1"/>
  <c r="T39" i="1" s="1"/>
  <c r="U39" i="1" s="1"/>
  <c r="V39" i="1" s="1"/>
  <c r="X39" i="1" s="1"/>
  <c r="Y39" i="1" s="1"/>
  <c r="AA39" i="1" s="1"/>
  <c r="AB39" i="1" s="1"/>
  <c r="AD39" i="1" s="1"/>
  <c r="AE39" i="1" s="1"/>
  <c r="AF39" i="1" s="1"/>
  <c r="AE38" i="1"/>
  <c r="AF38" i="1" s="1"/>
  <c r="U38" i="1"/>
  <c r="V38" i="1" s="1"/>
  <c r="X38" i="1" s="1"/>
  <c r="Y38" i="1" s="1"/>
  <c r="AA38" i="1" s="1"/>
  <c r="AB38" i="1" s="1"/>
  <c r="F38" i="1"/>
  <c r="H38" i="1" s="1"/>
  <c r="I38" i="1" s="1"/>
  <c r="K38" i="1" s="1"/>
  <c r="L38" i="1" s="1"/>
  <c r="N38" i="1" s="1"/>
  <c r="O38" i="1" s="1"/>
  <c r="Q38" i="1" s="1"/>
  <c r="R38" i="1" s="1"/>
  <c r="AP33" i="1"/>
  <c r="AS33" i="1" s="1"/>
  <c r="F33" i="1"/>
  <c r="H33" i="1" s="1"/>
  <c r="I33" i="1" s="1"/>
  <c r="K33" i="1" s="1"/>
  <c r="L33" i="1" s="1"/>
  <c r="N33" i="1" s="1"/>
  <c r="O33" i="1" s="1"/>
  <c r="Q33" i="1" s="1"/>
  <c r="R33" i="1" s="1"/>
  <c r="T33" i="1" s="1"/>
  <c r="U33" i="1" s="1"/>
  <c r="V33" i="1" s="1"/>
  <c r="X33" i="1" s="1"/>
  <c r="Y33" i="1" s="1"/>
  <c r="AA33" i="1" s="1"/>
  <c r="AB33" i="1" s="1"/>
  <c r="AD33" i="1" s="1"/>
  <c r="AE33" i="1" s="1"/>
  <c r="AF33" i="1" s="1"/>
  <c r="AP27" i="1"/>
  <c r="AS27" i="1" s="1"/>
  <c r="F27" i="1"/>
  <c r="H27" i="1" s="1"/>
  <c r="I27" i="1" s="1"/>
  <c r="K27" i="1" s="1"/>
  <c r="L27" i="1" s="1"/>
  <c r="N27" i="1" s="1"/>
  <c r="O27" i="1" s="1"/>
  <c r="Q27" i="1" s="1"/>
  <c r="R27" i="1" s="1"/>
  <c r="T27" i="1" s="1"/>
  <c r="U27" i="1" s="1"/>
  <c r="V27" i="1" s="1"/>
  <c r="X27" i="1" s="1"/>
  <c r="Y27" i="1" s="1"/>
  <c r="AA27" i="1" s="1"/>
  <c r="AB27" i="1" s="1"/>
  <c r="AD27" i="1" s="1"/>
  <c r="AE27" i="1" s="1"/>
  <c r="AF27" i="1" s="1"/>
  <c r="AP21" i="1"/>
  <c r="AR21" i="1" s="1"/>
  <c r="F21" i="1"/>
  <c r="H21" i="1" s="1"/>
  <c r="I21" i="1" s="1"/>
  <c r="K21" i="1" s="1"/>
  <c r="L21" i="1" s="1"/>
  <c r="N21" i="1" s="1"/>
  <c r="O21" i="1" s="1"/>
  <c r="Q21" i="1" s="1"/>
  <c r="R21" i="1" s="1"/>
  <c r="T21" i="1" s="1"/>
  <c r="U21" i="1" s="1"/>
  <c r="V21" i="1" s="1"/>
  <c r="X21" i="1" s="1"/>
  <c r="Y21" i="1" s="1"/>
  <c r="AA21" i="1" s="1"/>
  <c r="AB21" i="1" s="1"/>
  <c r="AD21" i="1" s="1"/>
  <c r="AE21" i="1" s="1"/>
  <c r="AF21" i="1" s="1"/>
  <c r="AP15" i="1"/>
  <c r="AR15" i="1" s="1"/>
  <c r="F15" i="1"/>
  <c r="H15" i="1" s="1"/>
  <c r="I15" i="1" s="1"/>
  <c r="K15" i="1" s="1"/>
  <c r="L15" i="1" s="1"/>
  <c r="N15" i="1" s="1"/>
  <c r="O15" i="1" s="1"/>
  <c r="Q15" i="1" s="1"/>
  <c r="R15" i="1" s="1"/>
  <c r="T15" i="1" s="1"/>
  <c r="U15" i="1" s="1"/>
  <c r="V15" i="1" s="1"/>
  <c r="X15" i="1" s="1"/>
  <c r="Y15" i="1" s="1"/>
  <c r="AA15" i="1" s="1"/>
  <c r="AB15" i="1" s="1"/>
  <c r="AD15" i="1" s="1"/>
  <c r="AE15" i="1" s="1"/>
  <c r="AF15" i="1" s="1"/>
  <c r="AP9" i="1"/>
  <c r="AS9" i="1" s="1"/>
  <c r="F9" i="1"/>
  <c r="H9" i="1" s="1"/>
  <c r="I9" i="1" s="1"/>
  <c r="K9" i="1" s="1"/>
  <c r="L9" i="1" s="1"/>
  <c r="N9" i="1" s="1"/>
  <c r="O9" i="1" s="1"/>
  <c r="Q9" i="1" s="1"/>
  <c r="R9" i="1" s="1"/>
  <c r="T9" i="1" s="1"/>
  <c r="U9" i="1" s="1"/>
  <c r="V9" i="1" s="1"/>
  <c r="X9" i="1" s="1"/>
  <c r="Y9" i="1" s="1"/>
  <c r="AA9" i="1" s="1"/>
  <c r="AB9" i="1" s="1"/>
  <c r="AD9" i="1" s="1"/>
  <c r="AE9" i="1" s="1"/>
  <c r="AF9" i="1" s="1"/>
  <c r="AR48" i="1" l="1"/>
  <c r="AR27" i="1"/>
  <c r="AQ27" i="1"/>
  <c r="AS48" i="1"/>
  <c r="AR44" i="1"/>
  <c r="AS15" i="1"/>
  <c r="AQ15" i="1"/>
  <c r="AQ44" i="1"/>
  <c r="AQ21" i="1"/>
  <c r="AR9" i="1"/>
  <c r="AQ39" i="1"/>
  <c r="AQ53" i="1"/>
  <c r="AQ9" i="1"/>
  <c r="AS21" i="1"/>
  <c r="AR39" i="1"/>
  <c r="AR53" i="1"/>
  <c r="AR33" i="1"/>
  <c r="AQ33" i="1"/>
  <c r="AP375" i="1" l="1"/>
  <c r="AS375" i="1" s="1"/>
  <c r="F375" i="1"/>
  <c r="H375" i="1" s="1"/>
  <c r="I375" i="1" s="1"/>
  <c r="K375" i="1" s="1"/>
  <c r="L375" i="1" s="1"/>
  <c r="N375" i="1" s="1"/>
  <c r="O375" i="1" s="1"/>
  <c r="Q375" i="1" s="1"/>
  <c r="R375" i="1" s="1"/>
  <c r="T375" i="1" s="1"/>
  <c r="U375" i="1" s="1"/>
  <c r="V375" i="1" s="1"/>
  <c r="X375" i="1" s="1"/>
  <c r="Y375" i="1" s="1"/>
  <c r="AA375" i="1" s="1"/>
  <c r="AB375" i="1" s="1"/>
  <c r="AD375" i="1" s="1"/>
  <c r="AE375" i="1" s="1"/>
  <c r="AF375" i="1" s="1"/>
  <c r="AP362" i="1"/>
  <c r="AQ362" i="1" s="1"/>
  <c r="F362" i="1"/>
  <c r="H362" i="1" s="1"/>
  <c r="I362" i="1" s="1"/>
  <c r="K362" i="1" s="1"/>
  <c r="L362" i="1" s="1"/>
  <c r="N362" i="1" s="1"/>
  <c r="O362" i="1" s="1"/>
  <c r="Q362" i="1" s="1"/>
  <c r="R362" i="1" s="1"/>
  <c r="T362" i="1" s="1"/>
  <c r="U362" i="1" s="1"/>
  <c r="V362" i="1" s="1"/>
  <c r="X362" i="1" s="1"/>
  <c r="Y362" i="1" s="1"/>
  <c r="AA362" i="1" s="1"/>
  <c r="AB362" i="1" s="1"/>
  <c r="AD362" i="1" s="1"/>
  <c r="AE362" i="1" s="1"/>
  <c r="AF362" i="1" s="1"/>
  <c r="AP350" i="1"/>
  <c r="AS350" i="1" s="1"/>
  <c r="F350" i="1"/>
  <c r="H350" i="1" s="1"/>
  <c r="I350" i="1" s="1"/>
  <c r="K350" i="1" s="1"/>
  <c r="L350" i="1" s="1"/>
  <c r="N350" i="1" s="1"/>
  <c r="O350" i="1" s="1"/>
  <c r="Q350" i="1" s="1"/>
  <c r="R350" i="1" s="1"/>
  <c r="T350" i="1" s="1"/>
  <c r="U350" i="1" s="1"/>
  <c r="V350" i="1" s="1"/>
  <c r="X350" i="1" s="1"/>
  <c r="Y350" i="1" s="1"/>
  <c r="AA350" i="1" s="1"/>
  <c r="AB350" i="1" s="1"/>
  <c r="AD350" i="1" s="1"/>
  <c r="AE350" i="1" s="1"/>
  <c r="AF350" i="1" s="1"/>
  <c r="AQ350" i="1" l="1"/>
  <c r="AR350" i="1"/>
  <c r="AQ375" i="1"/>
  <c r="AR375" i="1"/>
  <c r="AR362" i="1"/>
  <c r="AS362" i="1"/>
  <c r="AP346" i="1" l="1"/>
  <c r="AS346" i="1" s="1"/>
  <c r="F346" i="1"/>
  <c r="H346" i="1" s="1"/>
  <c r="I346" i="1" s="1"/>
  <c r="K346" i="1" s="1"/>
  <c r="L346" i="1" s="1"/>
  <c r="N346" i="1" s="1"/>
  <c r="O346" i="1" s="1"/>
  <c r="Q346" i="1" s="1"/>
  <c r="R346" i="1" s="1"/>
  <c r="T346" i="1" s="1"/>
  <c r="U346" i="1" s="1"/>
  <c r="V346" i="1" s="1"/>
  <c r="X346" i="1" s="1"/>
  <c r="Y346" i="1" s="1"/>
  <c r="AA346" i="1" s="1"/>
  <c r="AB346" i="1" s="1"/>
  <c r="AD346" i="1" s="1"/>
  <c r="AE346" i="1" s="1"/>
  <c r="AF346" i="1" s="1"/>
  <c r="AP342" i="1"/>
  <c r="AS342" i="1" s="1"/>
  <c r="F342" i="1"/>
  <c r="H342" i="1" s="1"/>
  <c r="I342" i="1" s="1"/>
  <c r="K342" i="1" s="1"/>
  <c r="L342" i="1" s="1"/>
  <c r="N342" i="1" s="1"/>
  <c r="O342" i="1" s="1"/>
  <c r="Q342" i="1" s="1"/>
  <c r="R342" i="1" s="1"/>
  <c r="T342" i="1" s="1"/>
  <c r="U342" i="1" s="1"/>
  <c r="V342" i="1" s="1"/>
  <c r="X342" i="1" s="1"/>
  <c r="Y342" i="1" s="1"/>
  <c r="AA342" i="1" s="1"/>
  <c r="AB342" i="1" s="1"/>
  <c r="AD342" i="1" s="1"/>
  <c r="AE342" i="1" s="1"/>
  <c r="AF342" i="1" s="1"/>
  <c r="AP338" i="1"/>
  <c r="AR338" i="1" s="1"/>
  <c r="F338" i="1"/>
  <c r="H338" i="1" s="1"/>
  <c r="I338" i="1" s="1"/>
  <c r="K338" i="1" s="1"/>
  <c r="L338" i="1" s="1"/>
  <c r="N338" i="1" s="1"/>
  <c r="O338" i="1" s="1"/>
  <c r="Q338" i="1" s="1"/>
  <c r="R338" i="1" s="1"/>
  <c r="T338" i="1" s="1"/>
  <c r="U338" i="1" s="1"/>
  <c r="V338" i="1" s="1"/>
  <c r="X338" i="1" s="1"/>
  <c r="Y338" i="1" s="1"/>
  <c r="AA338" i="1" s="1"/>
  <c r="AB338" i="1" s="1"/>
  <c r="AD338" i="1" s="1"/>
  <c r="AE338" i="1" s="1"/>
  <c r="AF338" i="1" s="1"/>
  <c r="AP334" i="1"/>
  <c r="AQ334" i="1" s="1"/>
  <c r="F334" i="1"/>
  <c r="H334" i="1" s="1"/>
  <c r="I334" i="1" s="1"/>
  <c r="K334" i="1" s="1"/>
  <c r="L334" i="1" s="1"/>
  <c r="N334" i="1" s="1"/>
  <c r="O334" i="1" s="1"/>
  <c r="Q334" i="1" s="1"/>
  <c r="R334" i="1" s="1"/>
  <c r="T334" i="1" s="1"/>
  <c r="U334" i="1" s="1"/>
  <c r="V334" i="1" s="1"/>
  <c r="X334" i="1" s="1"/>
  <c r="Y334" i="1" s="1"/>
  <c r="AA334" i="1" s="1"/>
  <c r="AB334" i="1" s="1"/>
  <c r="AD334" i="1" s="1"/>
  <c r="AE334" i="1" s="1"/>
  <c r="AF334" i="1" s="1"/>
  <c r="AS338" i="1" l="1"/>
  <c r="AS334" i="1"/>
  <c r="AR334" i="1"/>
  <c r="AQ346" i="1"/>
  <c r="AR346" i="1"/>
  <c r="AQ342" i="1"/>
  <c r="AQ338" i="1"/>
  <c r="AR342" i="1"/>
  <c r="AP283" i="1" l="1"/>
  <c r="AS283" i="1" s="1"/>
  <c r="F283" i="1"/>
  <c r="H283" i="1" s="1"/>
  <c r="I283" i="1" s="1"/>
  <c r="K283" i="1" s="1"/>
  <c r="L283" i="1" s="1"/>
  <c r="N283" i="1" s="1"/>
  <c r="O283" i="1" s="1"/>
  <c r="Q283" i="1" s="1"/>
  <c r="R283" i="1" s="1"/>
  <c r="T283" i="1" s="1"/>
  <c r="U283" i="1" s="1"/>
  <c r="V283" i="1" s="1"/>
  <c r="X283" i="1" s="1"/>
  <c r="Y283" i="1" s="1"/>
  <c r="AA283" i="1" s="1"/>
  <c r="AB283" i="1" s="1"/>
  <c r="AD283" i="1" s="1"/>
  <c r="AE283" i="1" s="1"/>
  <c r="AF283" i="1" s="1"/>
  <c r="AE281" i="1"/>
  <c r="AF281" i="1" s="1"/>
  <c r="U281" i="1"/>
  <c r="V281" i="1" s="1"/>
  <c r="X281" i="1" s="1"/>
  <c r="Y281" i="1" s="1"/>
  <c r="AA281" i="1" s="1"/>
  <c r="AB281" i="1" s="1"/>
  <c r="F281" i="1"/>
  <c r="H281" i="1" s="1"/>
  <c r="I281" i="1" s="1"/>
  <c r="K281" i="1" s="1"/>
  <c r="L281" i="1" s="1"/>
  <c r="N281" i="1" s="1"/>
  <c r="O281" i="1" s="1"/>
  <c r="Q281" i="1" s="1"/>
  <c r="R281" i="1" s="1"/>
  <c r="AP279" i="1"/>
  <c r="AS279" i="1" s="1"/>
  <c r="F279" i="1"/>
  <c r="H279" i="1" s="1"/>
  <c r="I279" i="1" s="1"/>
  <c r="K279" i="1" s="1"/>
  <c r="L279" i="1" s="1"/>
  <c r="N279" i="1" s="1"/>
  <c r="O279" i="1" s="1"/>
  <c r="Q279" i="1" s="1"/>
  <c r="R279" i="1" s="1"/>
  <c r="T279" i="1" s="1"/>
  <c r="U279" i="1" s="1"/>
  <c r="V279" i="1" s="1"/>
  <c r="X279" i="1" s="1"/>
  <c r="Y279" i="1" s="1"/>
  <c r="AA279" i="1" s="1"/>
  <c r="AB279" i="1" s="1"/>
  <c r="AD279" i="1" s="1"/>
  <c r="AE279" i="1" s="1"/>
  <c r="AF279" i="1" s="1"/>
  <c r="AP274" i="1"/>
  <c r="AS274" i="1" s="1"/>
  <c r="F274" i="1"/>
  <c r="H274" i="1" s="1"/>
  <c r="I274" i="1" s="1"/>
  <c r="K274" i="1" s="1"/>
  <c r="L274" i="1" s="1"/>
  <c r="N274" i="1" s="1"/>
  <c r="O274" i="1" s="1"/>
  <c r="Q274" i="1" s="1"/>
  <c r="R274" i="1" s="1"/>
  <c r="T274" i="1" s="1"/>
  <c r="U274" i="1" s="1"/>
  <c r="V274" i="1" s="1"/>
  <c r="X274" i="1" s="1"/>
  <c r="Y274" i="1" s="1"/>
  <c r="AA274" i="1" s="1"/>
  <c r="AB274" i="1" s="1"/>
  <c r="AD274" i="1" s="1"/>
  <c r="AE274" i="1" s="1"/>
  <c r="AF274" i="1" s="1"/>
  <c r="AP269" i="1"/>
  <c r="AS269" i="1" s="1"/>
  <c r="F269" i="1"/>
  <c r="H269" i="1" s="1"/>
  <c r="I269" i="1" s="1"/>
  <c r="K269" i="1" s="1"/>
  <c r="L269" i="1" s="1"/>
  <c r="N269" i="1" s="1"/>
  <c r="O269" i="1" s="1"/>
  <c r="Q269" i="1" s="1"/>
  <c r="R269" i="1" s="1"/>
  <c r="T269" i="1" s="1"/>
  <c r="U269" i="1" s="1"/>
  <c r="V269" i="1" s="1"/>
  <c r="X269" i="1" s="1"/>
  <c r="Y269" i="1" s="1"/>
  <c r="AA269" i="1" s="1"/>
  <c r="AB269" i="1" s="1"/>
  <c r="AD269" i="1" s="1"/>
  <c r="AE269" i="1" s="1"/>
  <c r="AF269" i="1" s="1"/>
  <c r="AP264" i="1"/>
  <c r="AS264" i="1" s="1"/>
  <c r="F264" i="1"/>
  <c r="H264" i="1" s="1"/>
  <c r="I264" i="1" s="1"/>
  <c r="K264" i="1" s="1"/>
  <c r="L264" i="1" s="1"/>
  <c r="N264" i="1" s="1"/>
  <c r="O264" i="1" s="1"/>
  <c r="Q264" i="1" s="1"/>
  <c r="R264" i="1" s="1"/>
  <c r="T264" i="1" s="1"/>
  <c r="U264" i="1" s="1"/>
  <c r="V264" i="1" s="1"/>
  <c r="X264" i="1" s="1"/>
  <c r="Y264" i="1" s="1"/>
  <c r="AA264" i="1" s="1"/>
  <c r="AB264" i="1" s="1"/>
  <c r="AD264" i="1" s="1"/>
  <c r="AE264" i="1" s="1"/>
  <c r="AF264" i="1" s="1"/>
  <c r="AP259" i="1"/>
  <c r="AR259" i="1" s="1"/>
  <c r="AE259" i="1"/>
  <c r="AF259" i="1" s="1"/>
  <c r="F259" i="1"/>
  <c r="H259" i="1" s="1"/>
  <c r="I259" i="1" s="1"/>
  <c r="K259" i="1" s="1"/>
  <c r="L259" i="1" s="1"/>
  <c r="N259" i="1" s="1"/>
  <c r="O259" i="1" s="1"/>
  <c r="Q259" i="1" s="1"/>
  <c r="R259" i="1" s="1"/>
  <c r="T259" i="1" s="1"/>
  <c r="U259" i="1" s="1"/>
  <c r="V259" i="1" s="1"/>
  <c r="X259" i="1" s="1"/>
  <c r="Y259" i="1" s="1"/>
  <c r="AA259" i="1" s="1"/>
  <c r="AB259" i="1" s="1"/>
  <c r="AP255" i="1"/>
  <c r="AR255" i="1" s="1"/>
  <c r="AE255" i="1"/>
  <c r="AF255" i="1" s="1"/>
  <c r="F255" i="1"/>
  <c r="H255" i="1" s="1"/>
  <c r="I255" i="1" s="1"/>
  <c r="K255" i="1" s="1"/>
  <c r="L255" i="1" s="1"/>
  <c r="N255" i="1" s="1"/>
  <c r="O255" i="1" s="1"/>
  <c r="Q255" i="1" s="1"/>
  <c r="R255" i="1" s="1"/>
  <c r="T255" i="1" s="1"/>
  <c r="U255" i="1" s="1"/>
  <c r="V255" i="1" s="1"/>
  <c r="X255" i="1" s="1"/>
  <c r="Y255" i="1" s="1"/>
  <c r="AA255" i="1" s="1"/>
  <c r="AB255" i="1" s="1"/>
  <c r="AQ255" i="1" l="1"/>
  <c r="AS255" i="1"/>
  <c r="AQ264" i="1"/>
  <c r="AR264" i="1"/>
  <c r="AR283" i="1"/>
  <c r="AQ269" i="1"/>
  <c r="AQ274" i="1"/>
  <c r="AR274" i="1"/>
  <c r="AQ259" i="1"/>
  <c r="AS259" i="1"/>
  <c r="AR269" i="1"/>
  <c r="AQ283" i="1"/>
  <c r="AQ279" i="1"/>
  <c r="AR279" i="1"/>
  <c r="AP249" i="1" l="1"/>
  <c r="AS249" i="1" s="1"/>
  <c r="F249" i="1"/>
  <c r="H249" i="1" s="1"/>
  <c r="I249" i="1" s="1"/>
  <c r="K249" i="1" s="1"/>
  <c r="L249" i="1" s="1"/>
  <c r="N249" i="1" s="1"/>
  <c r="O249" i="1" s="1"/>
  <c r="Q249" i="1" s="1"/>
  <c r="R249" i="1" s="1"/>
  <c r="T249" i="1" s="1"/>
  <c r="U249" i="1" s="1"/>
  <c r="V249" i="1" s="1"/>
  <c r="X249" i="1" s="1"/>
  <c r="Y249" i="1" s="1"/>
  <c r="AA249" i="1" s="1"/>
  <c r="AB249" i="1" s="1"/>
  <c r="AD249" i="1" s="1"/>
  <c r="AE249" i="1" s="1"/>
  <c r="AF249" i="1" s="1"/>
  <c r="AE248" i="1"/>
  <c r="AF248" i="1" s="1"/>
  <c r="U248" i="1"/>
  <c r="V248" i="1" s="1"/>
  <c r="X248" i="1" s="1"/>
  <c r="Y248" i="1" s="1"/>
  <c r="AA248" i="1" s="1"/>
  <c r="AB248" i="1" s="1"/>
  <c r="F248" i="1"/>
  <c r="H248" i="1" s="1"/>
  <c r="I248" i="1" s="1"/>
  <c r="K248" i="1" s="1"/>
  <c r="L248" i="1" s="1"/>
  <c r="N248" i="1" s="1"/>
  <c r="O248" i="1" s="1"/>
  <c r="Q248" i="1" s="1"/>
  <c r="R248" i="1" s="1"/>
  <c r="AP243" i="1"/>
  <c r="AS243" i="1" s="1"/>
  <c r="F243" i="1"/>
  <c r="H243" i="1" s="1"/>
  <c r="I243" i="1" s="1"/>
  <c r="K243" i="1" s="1"/>
  <c r="L243" i="1" s="1"/>
  <c r="N243" i="1" s="1"/>
  <c r="O243" i="1" s="1"/>
  <c r="Q243" i="1" s="1"/>
  <c r="R243" i="1" s="1"/>
  <c r="T243" i="1" s="1"/>
  <c r="U243" i="1" s="1"/>
  <c r="V243" i="1" s="1"/>
  <c r="X243" i="1" s="1"/>
  <c r="Y243" i="1" s="1"/>
  <c r="AA243" i="1" s="1"/>
  <c r="AB243" i="1" s="1"/>
  <c r="AD243" i="1" s="1"/>
  <c r="AE243" i="1" s="1"/>
  <c r="AF243" i="1" s="1"/>
  <c r="AE242" i="1"/>
  <c r="AF242" i="1" s="1"/>
  <c r="U242" i="1"/>
  <c r="V242" i="1" s="1"/>
  <c r="X242" i="1" s="1"/>
  <c r="Y242" i="1" s="1"/>
  <c r="AA242" i="1" s="1"/>
  <c r="AB242" i="1" s="1"/>
  <c r="F242" i="1"/>
  <c r="H242" i="1" s="1"/>
  <c r="I242" i="1" s="1"/>
  <c r="K242" i="1" s="1"/>
  <c r="L242" i="1" s="1"/>
  <c r="N242" i="1" s="1"/>
  <c r="O242" i="1" s="1"/>
  <c r="Q242" i="1" s="1"/>
  <c r="R242" i="1" s="1"/>
  <c r="AP237" i="1"/>
  <c r="AS237" i="1" s="1"/>
  <c r="F237" i="1"/>
  <c r="H237" i="1" s="1"/>
  <c r="I237" i="1" s="1"/>
  <c r="K237" i="1" s="1"/>
  <c r="L237" i="1" s="1"/>
  <c r="N237" i="1" s="1"/>
  <c r="O237" i="1" s="1"/>
  <c r="Q237" i="1" s="1"/>
  <c r="R237" i="1" s="1"/>
  <c r="T237" i="1" s="1"/>
  <c r="U237" i="1" s="1"/>
  <c r="V237" i="1" s="1"/>
  <c r="X237" i="1" s="1"/>
  <c r="Y237" i="1" s="1"/>
  <c r="AA237" i="1" s="1"/>
  <c r="AB237" i="1" s="1"/>
  <c r="AD237" i="1" s="1"/>
  <c r="AE237" i="1" s="1"/>
  <c r="AF237" i="1" s="1"/>
  <c r="AP231" i="1"/>
  <c r="AS231" i="1" s="1"/>
  <c r="F231" i="1"/>
  <c r="H231" i="1" s="1"/>
  <c r="I231" i="1" s="1"/>
  <c r="K231" i="1" s="1"/>
  <c r="L231" i="1" s="1"/>
  <c r="N231" i="1" s="1"/>
  <c r="O231" i="1" s="1"/>
  <c r="Q231" i="1" s="1"/>
  <c r="R231" i="1" s="1"/>
  <c r="T231" i="1" s="1"/>
  <c r="U231" i="1" s="1"/>
  <c r="V231" i="1" s="1"/>
  <c r="X231" i="1" s="1"/>
  <c r="Y231" i="1" s="1"/>
  <c r="AA231" i="1" s="1"/>
  <c r="AB231" i="1" s="1"/>
  <c r="AD231" i="1" s="1"/>
  <c r="AE231" i="1" s="1"/>
  <c r="AF231" i="1" s="1"/>
  <c r="AP225" i="1"/>
  <c r="AQ225" i="1" s="1"/>
  <c r="F225" i="1"/>
  <c r="H225" i="1" s="1"/>
  <c r="I225" i="1" s="1"/>
  <c r="K225" i="1" s="1"/>
  <c r="L225" i="1" s="1"/>
  <c r="N225" i="1" s="1"/>
  <c r="O225" i="1" s="1"/>
  <c r="Q225" i="1" s="1"/>
  <c r="R225" i="1" s="1"/>
  <c r="T225" i="1" s="1"/>
  <c r="U225" i="1" s="1"/>
  <c r="V225" i="1" s="1"/>
  <c r="X225" i="1" s="1"/>
  <c r="Y225" i="1" s="1"/>
  <c r="AA225" i="1" s="1"/>
  <c r="AB225" i="1" s="1"/>
  <c r="AD225" i="1" s="1"/>
  <c r="AE225" i="1" s="1"/>
  <c r="AF225" i="1" s="1"/>
  <c r="AP219" i="1"/>
  <c r="AR219" i="1" s="1"/>
  <c r="F219" i="1"/>
  <c r="H219" i="1" s="1"/>
  <c r="I219" i="1" s="1"/>
  <c r="K219" i="1" s="1"/>
  <c r="L219" i="1" s="1"/>
  <c r="N219" i="1" s="1"/>
  <c r="O219" i="1" s="1"/>
  <c r="Q219" i="1" s="1"/>
  <c r="R219" i="1" s="1"/>
  <c r="T219" i="1" s="1"/>
  <c r="U219" i="1" s="1"/>
  <c r="V219" i="1" s="1"/>
  <c r="X219" i="1" s="1"/>
  <c r="Y219" i="1" s="1"/>
  <c r="AA219" i="1" s="1"/>
  <c r="AB219" i="1" s="1"/>
  <c r="AD219" i="1" s="1"/>
  <c r="AE219" i="1" s="1"/>
  <c r="AF219" i="1" s="1"/>
  <c r="AQ237" i="1" l="1"/>
  <c r="AR237" i="1"/>
  <c r="AQ231" i="1"/>
  <c r="AR231" i="1"/>
  <c r="AQ243" i="1"/>
  <c r="AR225" i="1"/>
  <c r="AQ249" i="1"/>
  <c r="AS225" i="1"/>
  <c r="AR249" i="1"/>
  <c r="AR243" i="1"/>
  <c r="AS219" i="1"/>
  <c r="AQ219" i="1"/>
  <c r="AE217" i="1" l="1"/>
  <c r="AF217" i="1" s="1"/>
  <c r="U217" i="1"/>
  <c r="V217" i="1" s="1"/>
  <c r="X217" i="1" s="1"/>
  <c r="Y217" i="1" s="1"/>
  <c r="AA217" i="1" s="1"/>
  <c r="AB217" i="1" s="1"/>
  <c r="F217" i="1"/>
  <c r="H217" i="1" s="1"/>
  <c r="I217" i="1" s="1"/>
  <c r="K217" i="1" s="1"/>
  <c r="L217" i="1" s="1"/>
  <c r="N217" i="1" s="1"/>
  <c r="O217" i="1" s="1"/>
  <c r="Q217" i="1" s="1"/>
  <c r="R217" i="1" s="1"/>
  <c r="AP215" i="1"/>
  <c r="AS215" i="1" s="1"/>
  <c r="F215" i="1"/>
  <c r="H215" i="1" s="1"/>
  <c r="I215" i="1" s="1"/>
  <c r="K215" i="1" s="1"/>
  <c r="L215" i="1" s="1"/>
  <c r="N215" i="1" s="1"/>
  <c r="O215" i="1" s="1"/>
  <c r="Q215" i="1" s="1"/>
  <c r="R215" i="1" s="1"/>
  <c r="T215" i="1" s="1"/>
  <c r="U215" i="1" s="1"/>
  <c r="V215" i="1" s="1"/>
  <c r="X215" i="1" s="1"/>
  <c r="Y215" i="1" s="1"/>
  <c r="AA215" i="1" s="1"/>
  <c r="AB215" i="1" s="1"/>
  <c r="AD215" i="1" s="1"/>
  <c r="AE215" i="1" s="1"/>
  <c r="AF215" i="1" s="1"/>
  <c r="AE213" i="1"/>
  <c r="AF213" i="1" s="1"/>
  <c r="U213" i="1"/>
  <c r="V213" i="1" s="1"/>
  <c r="X213" i="1" s="1"/>
  <c r="Y213" i="1" s="1"/>
  <c r="AA213" i="1" s="1"/>
  <c r="AB213" i="1" s="1"/>
  <c r="F213" i="1"/>
  <c r="H213" i="1" s="1"/>
  <c r="I213" i="1" s="1"/>
  <c r="K213" i="1" s="1"/>
  <c r="L213" i="1" s="1"/>
  <c r="N213" i="1" s="1"/>
  <c r="O213" i="1" s="1"/>
  <c r="Q213" i="1" s="1"/>
  <c r="R213" i="1" s="1"/>
  <c r="AP210" i="1"/>
  <c r="AS210" i="1" s="1"/>
  <c r="F210" i="1"/>
  <c r="H210" i="1" s="1"/>
  <c r="I210" i="1" s="1"/>
  <c r="K210" i="1" s="1"/>
  <c r="L210" i="1" s="1"/>
  <c r="N210" i="1" s="1"/>
  <c r="O210" i="1" s="1"/>
  <c r="Q210" i="1" s="1"/>
  <c r="R210" i="1" s="1"/>
  <c r="T210" i="1" s="1"/>
  <c r="U210" i="1" s="1"/>
  <c r="V210" i="1" s="1"/>
  <c r="X210" i="1" s="1"/>
  <c r="Y210" i="1" s="1"/>
  <c r="AA210" i="1" s="1"/>
  <c r="AB210" i="1" s="1"/>
  <c r="AD210" i="1" s="1"/>
  <c r="AE210" i="1" s="1"/>
  <c r="AF210" i="1" s="1"/>
  <c r="AP206" i="1"/>
  <c r="AQ206" i="1" s="1"/>
  <c r="F206" i="1"/>
  <c r="H206" i="1" s="1"/>
  <c r="I206" i="1" s="1"/>
  <c r="K206" i="1" s="1"/>
  <c r="L206" i="1" s="1"/>
  <c r="N206" i="1" s="1"/>
  <c r="O206" i="1" s="1"/>
  <c r="Q206" i="1" s="1"/>
  <c r="R206" i="1" s="1"/>
  <c r="T206" i="1" s="1"/>
  <c r="U206" i="1" s="1"/>
  <c r="V206" i="1" s="1"/>
  <c r="X206" i="1" s="1"/>
  <c r="Y206" i="1" s="1"/>
  <c r="AA206" i="1" s="1"/>
  <c r="AB206" i="1" s="1"/>
  <c r="AD206" i="1" s="1"/>
  <c r="AE206" i="1" s="1"/>
  <c r="AF206" i="1" s="1"/>
  <c r="AE204" i="1"/>
  <c r="AF204" i="1" s="1"/>
  <c r="U204" i="1"/>
  <c r="V204" i="1" s="1"/>
  <c r="X204" i="1" s="1"/>
  <c r="Y204" i="1" s="1"/>
  <c r="AA204" i="1" s="1"/>
  <c r="AB204" i="1" s="1"/>
  <c r="F204" i="1"/>
  <c r="H204" i="1" s="1"/>
  <c r="I204" i="1" s="1"/>
  <c r="K204" i="1" s="1"/>
  <c r="L204" i="1" s="1"/>
  <c r="N204" i="1" s="1"/>
  <c r="O204" i="1" s="1"/>
  <c r="Q204" i="1" s="1"/>
  <c r="R204" i="1" s="1"/>
  <c r="AP202" i="1"/>
  <c r="AS202" i="1" s="1"/>
  <c r="F202" i="1"/>
  <c r="H202" i="1" s="1"/>
  <c r="I202" i="1" s="1"/>
  <c r="K202" i="1" s="1"/>
  <c r="L202" i="1" s="1"/>
  <c r="N202" i="1" s="1"/>
  <c r="O202" i="1" s="1"/>
  <c r="Q202" i="1" s="1"/>
  <c r="R202" i="1" s="1"/>
  <c r="T202" i="1" s="1"/>
  <c r="U202" i="1" s="1"/>
  <c r="V202" i="1" s="1"/>
  <c r="X202" i="1" s="1"/>
  <c r="Y202" i="1" s="1"/>
  <c r="AA202" i="1" s="1"/>
  <c r="AB202" i="1" s="1"/>
  <c r="AD202" i="1" s="1"/>
  <c r="AE202" i="1" s="1"/>
  <c r="AF202" i="1" s="1"/>
  <c r="AP198" i="1"/>
  <c r="AS198" i="1" s="1"/>
  <c r="F198" i="1"/>
  <c r="H198" i="1" s="1"/>
  <c r="I198" i="1" s="1"/>
  <c r="K198" i="1" s="1"/>
  <c r="L198" i="1" s="1"/>
  <c r="N198" i="1" s="1"/>
  <c r="O198" i="1" s="1"/>
  <c r="Q198" i="1" s="1"/>
  <c r="R198" i="1" s="1"/>
  <c r="T198" i="1" s="1"/>
  <c r="U198" i="1" s="1"/>
  <c r="V198" i="1" s="1"/>
  <c r="X198" i="1" s="1"/>
  <c r="Y198" i="1" s="1"/>
  <c r="AA198" i="1" s="1"/>
  <c r="AB198" i="1" s="1"/>
  <c r="AD198" i="1" s="1"/>
  <c r="AE198" i="1" s="1"/>
  <c r="AF198" i="1" s="1"/>
  <c r="AP194" i="1"/>
  <c r="AS194" i="1" s="1"/>
  <c r="F194" i="1"/>
  <c r="H194" i="1" s="1"/>
  <c r="I194" i="1" s="1"/>
  <c r="K194" i="1" s="1"/>
  <c r="L194" i="1" s="1"/>
  <c r="N194" i="1" s="1"/>
  <c r="O194" i="1" s="1"/>
  <c r="Q194" i="1" s="1"/>
  <c r="R194" i="1" s="1"/>
  <c r="T194" i="1" s="1"/>
  <c r="U194" i="1" s="1"/>
  <c r="V194" i="1" s="1"/>
  <c r="X194" i="1" s="1"/>
  <c r="Y194" i="1" s="1"/>
  <c r="AA194" i="1" s="1"/>
  <c r="AB194" i="1" s="1"/>
  <c r="AD194" i="1" s="1"/>
  <c r="AE194" i="1" s="1"/>
  <c r="AF194" i="1" s="1"/>
  <c r="AP188" i="1"/>
  <c r="AR188" i="1" s="1"/>
  <c r="F188" i="1"/>
  <c r="H188" i="1" s="1"/>
  <c r="I188" i="1" s="1"/>
  <c r="K188" i="1" s="1"/>
  <c r="L188" i="1" s="1"/>
  <c r="N188" i="1" s="1"/>
  <c r="O188" i="1" s="1"/>
  <c r="Q188" i="1" s="1"/>
  <c r="R188" i="1" s="1"/>
  <c r="T188" i="1" s="1"/>
  <c r="U188" i="1" s="1"/>
  <c r="V188" i="1" s="1"/>
  <c r="X188" i="1" s="1"/>
  <c r="Y188" i="1" s="1"/>
  <c r="AA188" i="1" s="1"/>
  <c r="AB188" i="1" s="1"/>
  <c r="AD188" i="1" s="1"/>
  <c r="AE188" i="1" s="1"/>
  <c r="AF188" i="1" s="1"/>
  <c r="AP184" i="1"/>
  <c r="AS184" i="1" s="1"/>
  <c r="F184" i="1"/>
  <c r="H184" i="1" s="1"/>
  <c r="I184" i="1" s="1"/>
  <c r="K184" i="1" s="1"/>
  <c r="L184" i="1" s="1"/>
  <c r="N184" i="1" s="1"/>
  <c r="O184" i="1" s="1"/>
  <c r="Q184" i="1" s="1"/>
  <c r="R184" i="1" s="1"/>
  <c r="T184" i="1" s="1"/>
  <c r="U184" i="1" s="1"/>
  <c r="V184" i="1" s="1"/>
  <c r="X184" i="1" s="1"/>
  <c r="Y184" i="1" s="1"/>
  <c r="AA184" i="1" s="1"/>
  <c r="AB184" i="1" s="1"/>
  <c r="AD184" i="1" s="1"/>
  <c r="AE184" i="1" s="1"/>
  <c r="AF184" i="1" s="1"/>
  <c r="AP180" i="1"/>
  <c r="AS180" i="1" s="1"/>
  <c r="F180" i="1"/>
  <c r="H180" i="1" s="1"/>
  <c r="I180" i="1" s="1"/>
  <c r="K180" i="1" s="1"/>
  <c r="L180" i="1" s="1"/>
  <c r="N180" i="1" s="1"/>
  <c r="O180" i="1" s="1"/>
  <c r="Q180" i="1" s="1"/>
  <c r="R180" i="1" s="1"/>
  <c r="T180" i="1" s="1"/>
  <c r="U180" i="1" s="1"/>
  <c r="V180" i="1" s="1"/>
  <c r="X180" i="1" s="1"/>
  <c r="Y180" i="1" s="1"/>
  <c r="AA180" i="1" s="1"/>
  <c r="AB180" i="1" s="1"/>
  <c r="AD180" i="1" s="1"/>
  <c r="AE180" i="1" s="1"/>
  <c r="AF180" i="1" s="1"/>
  <c r="AQ194" i="1" l="1"/>
  <c r="AR194" i="1"/>
  <c r="AQ180" i="1"/>
  <c r="AQ198" i="1"/>
  <c r="AR198" i="1"/>
  <c r="AR202" i="1"/>
  <c r="AQ210" i="1"/>
  <c r="AR206" i="1"/>
  <c r="AS206" i="1"/>
  <c r="AS188" i="1"/>
  <c r="AQ188" i="1"/>
  <c r="AQ202" i="1"/>
  <c r="AQ184" i="1"/>
  <c r="AR184" i="1"/>
  <c r="AQ215" i="1"/>
  <c r="AR215" i="1"/>
  <c r="AR180" i="1"/>
  <c r="AR210" i="1"/>
  <c r="AP176" i="1" l="1"/>
  <c r="AS176" i="1" s="1"/>
  <c r="F176" i="1"/>
  <c r="H176" i="1" s="1"/>
  <c r="I176" i="1" s="1"/>
  <c r="K176" i="1" s="1"/>
  <c r="L176" i="1" s="1"/>
  <c r="N176" i="1" s="1"/>
  <c r="O176" i="1" s="1"/>
  <c r="Q176" i="1" s="1"/>
  <c r="R176" i="1" s="1"/>
  <c r="T176" i="1" s="1"/>
  <c r="U176" i="1" s="1"/>
  <c r="V176" i="1" s="1"/>
  <c r="X176" i="1" s="1"/>
  <c r="Y176" i="1" s="1"/>
  <c r="AA176" i="1" s="1"/>
  <c r="AB176" i="1" s="1"/>
  <c r="AD176" i="1" s="1"/>
  <c r="AE176" i="1" s="1"/>
  <c r="AF176" i="1" s="1"/>
  <c r="AP172" i="1"/>
  <c r="AQ172" i="1" s="1"/>
  <c r="F172" i="1"/>
  <c r="H172" i="1" s="1"/>
  <c r="I172" i="1" s="1"/>
  <c r="K172" i="1" s="1"/>
  <c r="L172" i="1" s="1"/>
  <c r="N172" i="1" s="1"/>
  <c r="O172" i="1" s="1"/>
  <c r="Q172" i="1" s="1"/>
  <c r="R172" i="1" s="1"/>
  <c r="T172" i="1" s="1"/>
  <c r="U172" i="1" s="1"/>
  <c r="V172" i="1" s="1"/>
  <c r="X172" i="1" s="1"/>
  <c r="Y172" i="1" s="1"/>
  <c r="AA172" i="1" s="1"/>
  <c r="AB172" i="1" s="1"/>
  <c r="AD172" i="1" s="1"/>
  <c r="AE172" i="1" s="1"/>
  <c r="AF172" i="1" s="1"/>
  <c r="AP166" i="1"/>
  <c r="AS166" i="1" s="1"/>
  <c r="F166" i="1"/>
  <c r="H166" i="1" s="1"/>
  <c r="I166" i="1" s="1"/>
  <c r="K166" i="1" s="1"/>
  <c r="L166" i="1" s="1"/>
  <c r="N166" i="1" s="1"/>
  <c r="O166" i="1" s="1"/>
  <c r="Q166" i="1" s="1"/>
  <c r="R166" i="1" s="1"/>
  <c r="T166" i="1" s="1"/>
  <c r="U166" i="1" s="1"/>
  <c r="V166" i="1" s="1"/>
  <c r="X166" i="1" s="1"/>
  <c r="Y166" i="1" s="1"/>
  <c r="AA166" i="1" s="1"/>
  <c r="AB166" i="1" s="1"/>
  <c r="AD166" i="1" s="1"/>
  <c r="AE166" i="1" s="1"/>
  <c r="AF166" i="1" s="1"/>
  <c r="AP160" i="1"/>
  <c r="AQ160" i="1" s="1"/>
  <c r="F160" i="1"/>
  <c r="H160" i="1" s="1"/>
  <c r="I160" i="1" s="1"/>
  <c r="K160" i="1" s="1"/>
  <c r="L160" i="1" s="1"/>
  <c r="N160" i="1" s="1"/>
  <c r="O160" i="1" s="1"/>
  <c r="Q160" i="1" s="1"/>
  <c r="R160" i="1" s="1"/>
  <c r="T160" i="1" s="1"/>
  <c r="U160" i="1" s="1"/>
  <c r="V160" i="1" s="1"/>
  <c r="X160" i="1" s="1"/>
  <c r="Y160" i="1" s="1"/>
  <c r="AA160" i="1" s="1"/>
  <c r="AB160" i="1" s="1"/>
  <c r="AD160" i="1" s="1"/>
  <c r="AE160" i="1" s="1"/>
  <c r="AF160" i="1" s="1"/>
  <c r="AP154" i="1"/>
  <c r="AQ154" i="1" s="1"/>
  <c r="F154" i="1"/>
  <c r="H154" i="1" s="1"/>
  <c r="I154" i="1" s="1"/>
  <c r="K154" i="1" s="1"/>
  <c r="L154" i="1" s="1"/>
  <c r="N154" i="1" s="1"/>
  <c r="O154" i="1" s="1"/>
  <c r="Q154" i="1" s="1"/>
  <c r="R154" i="1" s="1"/>
  <c r="T154" i="1" s="1"/>
  <c r="U154" i="1" s="1"/>
  <c r="V154" i="1" s="1"/>
  <c r="X154" i="1" s="1"/>
  <c r="Y154" i="1" s="1"/>
  <c r="AA154" i="1" s="1"/>
  <c r="AB154" i="1" s="1"/>
  <c r="AD154" i="1" s="1"/>
  <c r="AE154" i="1" s="1"/>
  <c r="AF154" i="1" s="1"/>
  <c r="AP148" i="1"/>
  <c r="AS148" i="1" s="1"/>
  <c r="F148" i="1"/>
  <c r="H148" i="1" s="1"/>
  <c r="I148" i="1" s="1"/>
  <c r="K148" i="1" s="1"/>
  <c r="L148" i="1" s="1"/>
  <c r="N148" i="1" s="1"/>
  <c r="O148" i="1" s="1"/>
  <c r="Q148" i="1" s="1"/>
  <c r="R148" i="1" s="1"/>
  <c r="T148" i="1" s="1"/>
  <c r="U148" i="1" s="1"/>
  <c r="V148" i="1" s="1"/>
  <c r="X148" i="1" s="1"/>
  <c r="Y148" i="1" s="1"/>
  <c r="AA148" i="1" s="1"/>
  <c r="AB148" i="1" s="1"/>
  <c r="AD148" i="1" s="1"/>
  <c r="AE148" i="1" s="1"/>
  <c r="AF148" i="1" s="1"/>
  <c r="AQ166" i="1" l="1"/>
  <c r="AS160" i="1"/>
  <c r="AR172" i="1"/>
  <c r="AR160" i="1"/>
  <c r="AS172" i="1"/>
  <c r="AR154" i="1"/>
  <c r="AQ148" i="1"/>
  <c r="AR148" i="1"/>
  <c r="AQ176" i="1"/>
  <c r="AS154" i="1"/>
  <c r="AR176" i="1"/>
  <c r="AR166" i="1"/>
  <c r="D17" i="3" l="1"/>
  <c r="D16" i="3"/>
  <c r="D15" i="3"/>
  <c r="D14" i="3"/>
  <c r="D11" i="3"/>
  <c r="D10" i="3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Salazar Quintero</author>
    <author>Vilma Cecilia Suarez Blanco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Indicar el nombre de la Gerencia Seccional o Dirección de Control Fiscal
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Indicar el nombre de la Contraloría o Fondo de Bienestar Social al cual le será programada la auditoría.
</t>
        </r>
      </text>
    </comment>
    <comment ref="D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Indicar de acuerdo con la Guía de Auditoría vigente, el tipo de ejercicio de vigilancia y control fiscal
 a realizar.
</t>
        </r>
      </text>
    </comment>
    <comment ref="A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En los casos en que se requiera de un profesional de apoyo externo a la Gerencia, se debe indicar el perfil profesional requerido
</t>
        </r>
      </text>
    </comment>
    <comment ref="AM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Diligenciar las fechas de la comisión de servicios tal como quedarán en la resolución de comisión.</t>
        </r>
      </text>
    </comment>
    <comment ref="AP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Estas celdas se encuentran formuladas, por favor no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Estas celdas se encuentran formuladas, por favor no modificar.
</t>
        </r>
      </text>
    </comment>
    <comment ref="H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Comprende el periodo de revisión del plan de trabajo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Q7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Comprende el periodo de revisión del informe preliminar por parte de la Auditoría Delegada para la Vigilancia de la Gestión Fiscal
</t>
        </r>
      </text>
    </comment>
    <comment ref="T7" authorId="0" shapeId="0" xr:uid="{00000000-0006-0000-0100-00000C000000}">
      <text>
        <r>
          <rPr>
            <sz val="9"/>
            <color indexed="81"/>
            <rFont val="Tahoma"/>
            <family val="2"/>
          </rPr>
          <t>Campo formulado que corresponde a la fecha final de revisión del informe preliminar</t>
        </r>
      </text>
    </comment>
    <comment ref="X7" authorId="1" shapeId="0" xr:uid="{00000000-0006-0000-0100-00000D000000}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AA7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Comprende el periodo de revisión del informe final por parte del Auditor Delegado, Gerente Seccional o Director de Control Fiscal
</t>
        </r>
      </text>
    </comment>
    <comment ref="AD7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Campo calculado que corresponde a la fecha final de la revisión.
</t>
        </r>
      </text>
    </comment>
    <comment ref="AE7" authorId="1" shapeId="0" xr:uid="{00000000-0006-0000-0100-000010000000}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 xr:uid="{00000000-0006-0000-0100-000011000000}">
      <text>
        <r>
          <rPr>
            <sz val="8"/>
            <color indexed="81"/>
            <rFont val="Tahoma"/>
            <family val="2"/>
          </rPr>
          <t>Diligenciar la fecha de inicio de planeación. La fecha siguiente se encuentra formulada por lo que no es necesario su diligenciamiento.</t>
        </r>
      </text>
    </comment>
    <comment ref="G8" authorId="1" shapeId="0" xr:uid="{00000000-0006-0000-0100-000012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 shapeId="0" xr:uid="{00000000-0006-0000-0100-000013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1" shapeId="0" xr:uid="{00000000-0006-0000-0100-000014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0" shapeId="0" xr:uid="{00000000-0006-0000-0100-000015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S8" authorId="1" shapeId="0" xr:uid="{00000000-0006-0000-0100-000016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W8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Número de días hábiles transcurridos entre la fecha inicial y la fecha final.
</t>
        </r>
      </text>
    </comment>
    <comment ref="Z8" authorId="1" shapeId="0" xr:uid="{00000000-0006-0000-0100-000018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C8" authorId="1" shapeId="0" xr:uid="{00000000-0006-0000-0100-000019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G8" authorId="1" shapeId="0" xr:uid="{00000000-0006-0000-0100-00001A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H8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Indicar el número total de funcionarios asignados al ejercicio de vigilancia y control fiscal.
</t>
        </r>
      </text>
    </comment>
    <comment ref="AI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Indicar el nombre del funcionario programado en la auditoría.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" authorId="0" shapeId="0" xr:uid="{00000000-0006-0000-0100-00001D000000}">
      <text>
        <r>
          <rPr>
            <sz val="9"/>
            <color indexed="81"/>
            <rFont val="Tahoma"/>
            <family val="2"/>
          </rPr>
          <t>Seleccionar el cargo de la lista desplegable.</t>
        </r>
      </text>
    </comment>
    <comment ref="AK8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Indicar el perfil profesional del auditor</t>
        </r>
        <r>
          <rPr>
            <sz val="9"/>
            <color indexed="81"/>
            <rFont val="Tahoma"/>
            <family val="2"/>
          </rPr>
          <t xml:space="preserve">
Ejemplo: Contador, Abogado, Ingeniero...</t>
        </r>
      </text>
    </comment>
    <comment ref="AL8" authorId="1" shapeId="0" xr:uid="{00000000-0006-0000-0100-00001F000000}">
      <text>
        <r>
          <rPr>
            <sz val="9"/>
            <color indexed="81"/>
            <rFont val="Tahoma"/>
            <family val="2"/>
          </rPr>
          <t>Incluir el número de días que comprende la comisión de servicios</t>
        </r>
      </text>
    </comment>
    <comment ref="AM8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Formato dd/mm/aaaa
</t>
        </r>
      </text>
    </comment>
    <comment ref="AN8" authorId="1" shapeId="0" xr:uid="{00000000-0006-0000-0100-000022000000}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AO8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Indicar los días hábile
 de la comisión.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<sst xmlns="http://schemas.openxmlformats.org/spreadsheetml/2006/main" count="1452" uniqueCount="283">
  <si>
    <t>Dependencia</t>
  </si>
  <si>
    <t>Sujeto Vigilado</t>
  </si>
  <si>
    <t>Fase de Planeación</t>
  </si>
  <si>
    <t>Fase de ejecución</t>
  </si>
  <si>
    <t>Fase de Informes y cierre</t>
  </si>
  <si>
    <t>Contradicción a Informe Preliminar</t>
  </si>
  <si>
    <t>Traslado de hallazgos</t>
  </si>
  <si>
    <t xml:space="preserve">AUDITORÍA GENERAL DE LA REPÚBLICA </t>
  </si>
  <si>
    <t>AUDITORÍA DELEGADA PARA LA VIGILANCIA DE LA GESTIÓN FISCAL</t>
  </si>
  <si>
    <t>Revisión Informe Preliminar</t>
  </si>
  <si>
    <t>Días Hábiles</t>
  </si>
  <si>
    <t>Fecha de comunicación Informe Preliminar</t>
  </si>
  <si>
    <t>Revisión Informe Final</t>
  </si>
  <si>
    <t>Fecha de comunicación Informe Final</t>
  </si>
  <si>
    <t>Equipo Auditor</t>
  </si>
  <si>
    <t>Costo Total</t>
  </si>
  <si>
    <t>Nombre</t>
  </si>
  <si>
    <t>Número de días</t>
  </si>
  <si>
    <t>Elaboración Informe Preliminar</t>
  </si>
  <si>
    <t>Perfil Profesional</t>
  </si>
  <si>
    <t>Cargo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</si>
  <si>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</si>
  <si>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</si>
  <si>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</si>
  <si>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</si>
  <si>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</si>
  <si>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</si>
  <si>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</si>
  <si>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</si>
  <si>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</si>
  <si>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</si>
  <si>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</si>
  <si>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Programación fechas de comisión de servicios</t>
  </si>
  <si>
    <t>Fecha Inicio Comisión</t>
  </si>
  <si>
    <t>Fecha Final Comisión</t>
  </si>
  <si>
    <t>Nro. Funcionarios</t>
  </si>
  <si>
    <t>Nro.</t>
  </si>
  <si>
    <t>Nota: Para cada vigencia, incluir los días festivos en la hoja "Festivos" para actualizar las fórmulas de cálculo de fechas.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</si>
  <si>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</si>
  <si>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</si>
  <si>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</si>
  <si>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</si>
  <si>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</si>
  <si>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</si>
  <si>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</si>
  <si>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</si>
  <si>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Revisión Plan de trabajo</t>
  </si>
  <si>
    <t>Días hábiles</t>
  </si>
  <si>
    <t>Tipo de ejercicio de vigilancia y control fiscal</t>
  </si>
  <si>
    <t>Total días Ejercicio de vigilancia y control fiscal</t>
  </si>
  <si>
    <t>Porcentajes de cada fase del ejercicio de vigilancia y control fiscal</t>
  </si>
  <si>
    <t>Fecha inicial</t>
  </si>
  <si>
    <t>Fecha final</t>
  </si>
  <si>
    <t>Auditoria Financiera y de Gestión</t>
  </si>
  <si>
    <t>Punto de control Auditoria Delegada</t>
  </si>
  <si>
    <t xml:space="preserve">Planeación </t>
  </si>
  <si>
    <t xml:space="preserve">Ejecución </t>
  </si>
  <si>
    <t xml:space="preserve">Informes y Cierre </t>
  </si>
  <si>
    <t>TABLA DE LIQUIDACIÓN DE VIÁTICOS AÑO 2023</t>
  </si>
  <si>
    <t xml:space="preserve">AUDITORIA GENERAL DE LA REPÚBLICA </t>
  </si>
  <si>
    <t>DECRETO 0908 02 DE JUNIO DE 2023</t>
  </si>
  <si>
    <t xml:space="preserve">NIVEL DIRECTIVO </t>
  </si>
  <si>
    <t xml:space="preserve">GRADO </t>
  </si>
  <si>
    <t xml:space="preserve">BÁSICO </t>
  </si>
  <si>
    <t xml:space="preserve">1/2 DÍAS </t>
  </si>
  <si>
    <t xml:space="preserve">1 DÍA </t>
  </si>
  <si>
    <t>GERENTE</t>
  </si>
  <si>
    <t xml:space="preserve">NIVEL ASESOR </t>
  </si>
  <si>
    <t>ASESOR DE DESPACHO</t>
  </si>
  <si>
    <t>ASESOR DE GESTIÓN</t>
  </si>
  <si>
    <t xml:space="preserve">NIVEL PROFESIONAL </t>
  </si>
  <si>
    <t xml:space="preserve">ESPECIALIZADO </t>
  </si>
  <si>
    <t>UNIVERSITARIO</t>
  </si>
  <si>
    <t xml:space="preserve">MENOS DE 60 KILÓMETROS DE PAGA EL 50% DEL DÍA DE ACUERDO CON EL SUELDO SEGÚN </t>
  </si>
  <si>
    <t>LA RESOLUCIÓN ORGANICA 003 DEL 04 DE FEBRERO DE 2020</t>
  </si>
  <si>
    <t xml:space="preserve">Cuando el personal de la Gerencia/Dirección no sea suficiente, indicar el perfil como "Apoyo" y la profesion que se requiera </t>
  </si>
  <si>
    <t>CM Sabaneta</t>
  </si>
  <si>
    <t>Auditoría de Cumplimiento</t>
  </si>
  <si>
    <t>Alberto Alonso Klinger Hurtado</t>
  </si>
  <si>
    <t>Abogado</t>
  </si>
  <si>
    <t>Luz Elena Ramirez Ortiz</t>
  </si>
  <si>
    <t>Angela María Monsalve Gómez</t>
  </si>
  <si>
    <t>Luisa Cecilia Rodriguez Guerra</t>
  </si>
  <si>
    <t>Profesional en Comercio Exterior</t>
  </si>
  <si>
    <t>Guillermo León Ramirez Gómez</t>
  </si>
  <si>
    <t>Administrador de Empresas</t>
  </si>
  <si>
    <t>Judith Viviana Mesa Lopera</t>
  </si>
  <si>
    <t>Contadora Pública</t>
  </si>
  <si>
    <t>CG Antioquia</t>
  </si>
  <si>
    <t>Auditoría Financiera y de Gestión</t>
  </si>
  <si>
    <t>CD Medellín</t>
  </si>
  <si>
    <t>CD Nariño</t>
  </si>
  <si>
    <t>CM Bello</t>
  </si>
  <si>
    <t>CM Rionegro</t>
  </si>
  <si>
    <t>Apoyo</t>
  </si>
  <si>
    <t xml:space="preserve">Abogado </t>
  </si>
  <si>
    <t>CM Envigado</t>
  </si>
  <si>
    <t xml:space="preserve">Apoyo </t>
  </si>
  <si>
    <t xml:space="preserve">Contador </t>
  </si>
  <si>
    <t>CM Pasto</t>
  </si>
  <si>
    <t>Contador</t>
  </si>
  <si>
    <t>Contraloría Departamental de Boyacá</t>
  </si>
  <si>
    <t>Fanny Cecilia Jaramillo</t>
  </si>
  <si>
    <t>Juliana Andrea Delgado</t>
  </si>
  <si>
    <t>Luz Dary Hidalgo</t>
  </si>
  <si>
    <t>Aurora Fandiño</t>
  </si>
  <si>
    <t>Psicóloga</t>
  </si>
  <si>
    <t>Amparo García</t>
  </si>
  <si>
    <t>Administradora Pública</t>
  </si>
  <si>
    <t>Maria Jose Hernandez (Trabajo con corresponsabilidad)</t>
  </si>
  <si>
    <t>Paola Cantillo (Trabajo con corresponsabilidad)</t>
  </si>
  <si>
    <t>Administradora de Empresas</t>
  </si>
  <si>
    <t>Carlos Theodosiadis</t>
  </si>
  <si>
    <t>Ingeniero de Sistemas</t>
  </si>
  <si>
    <t>Jaime Andrés García Carvajal</t>
  </si>
  <si>
    <t>Contraloría de Cundinamarca</t>
  </si>
  <si>
    <t>Ingeniero Sistemas</t>
  </si>
  <si>
    <t>Paola Cantillo</t>
  </si>
  <si>
    <t>Contraloría Departamental San Andrés</t>
  </si>
  <si>
    <t>Luz Aida Llano</t>
  </si>
  <si>
    <t xml:space="preserve">Jaime Andrés García </t>
  </si>
  <si>
    <t>Contraloría Departamental del Amazonas</t>
  </si>
  <si>
    <t>Cristina Castro</t>
  </si>
  <si>
    <t>Maria Jose Hernandez</t>
  </si>
  <si>
    <t>Abogada</t>
  </si>
  <si>
    <t xml:space="preserve">Proceso Auditor </t>
  </si>
  <si>
    <t>Contraloría Municipal de Soacha</t>
  </si>
  <si>
    <t>Contraloría Departamental Cauca</t>
  </si>
  <si>
    <t>Luis Fernando Garcia</t>
  </si>
  <si>
    <t>Admon Público</t>
  </si>
  <si>
    <t>Joyce Eliot Martinez</t>
  </si>
  <si>
    <t>Sandra P Velez</t>
  </si>
  <si>
    <t>Contadora</t>
  </si>
  <si>
    <t>Carol Rojas Santacoloma</t>
  </si>
  <si>
    <t>Admon Financiero</t>
  </si>
  <si>
    <t>Jorge A Plaza</t>
  </si>
  <si>
    <t>Contraloría Departamental Valle</t>
  </si>
  <si>
    <t>Adriana Nuñez Clavijo</t>
  </si>
  <si>
    <t>Admon Negocios</t>
  </si>
  <si>
    <t>Diego F Cedano</t>
  </si>
  <si>
    <t>Maria P. Giraldo</t>
  </si>
  <si>
    <t>Patricia E Lara</t>
  </si>
  <si>
    <t>Martha Rosero</t>
  </si>
  <si>
    <t>Elder A Gonzalez</t>
  </si>
  <si>
    <t>Ingeniero Industrial</t>
  </si>
  <si>
    <t>Andres F Sandoval</t>
  </si>
  <si>
    <t>Clara Iris Lerma</t>
  </si>
  <si>
    <t>Contraloría Distrital Buenaventura</t>
  </si>
  <si>
    <t>31/04/2025</t>
  </si>
  <si>
    <t>Contraloría General Cali</t>
  </si>
  <si>
    <t>Administrador</t>
  </si>
  <si>
    <t>Contraloría Municpal Yumbo</t>
  </si>
  <si>
    <t>Nelson Alfredo Torres</t>
  </si>
  <si>
    <t>Contraloría Departamental Choco</t>
  </si>
  <si>
    <t>Contraloría Municipal de Palmira</t>
  </si>
  <si>
    <t>Contraloria Municipal Popayan</t>
  </si>
  <si>
    <t>Contraloria Municipal Tulua</t>
  </si>
  <si>
    <t>Contraloría General de Santander</t>
  </si>
  <si>
    <t>Martha Cecilia Dulcey Villamizar</t>
  </si>
  <si>
    <t>German Eduardo Sanchez Calderon</t>
  </si>
  <si>
    <t>Laura Marcela Meneses Acevedo</t>
  </si>
  <si>
    <t>Sandra Jaqueline Guerrero Velandia</t>
  </si>
  <si>
    <t>Sandra Tatiana Tavera Calderon</t>
  </si>
  <si>
    <t>German David Cotes Ramirez</t>
  </si>
  <si>
    <t>Economista</t>
  </si>
  <si>
    <t>Contraloría General de La Guajira</t>
  </si>
  <si>
    <t>Contraloría Municipal de Bucaramanga</t>
  </si>
  <si>
    <t>18/072024</t>
  </si>
  <si>
    <t>Contraloría Municipal de Barrancabermeja</t>
  </si>
  <si>
    <t>Contraloría Municipal de Floridablanca</t>
  </si>
  <si>
    <t>Solicitud de Apoyo</t>
  </si>
  <si>
    <t>Contraloría Municipal de Girón</t>
  </si>
  <si>
    <t>Contraloría Distrital de Cartagena de Indias</t>
  </si>
  <si>
    <t xml:space="preserve">Liliana Margarita meza Villalba </t>
  </si>
  <si>
    <t>Emel Mora Guillén</t>
  </si>
  <si>
    <t>Zoraima Aguas Lara</t>
  </si>
  <si>
    <t>Contraloría General del Departamento del Cesar</t>
  </si>
  <si>
    <t>Silvana Patricia Hernández Orozco</t>
  </si>
  <si>
    <t>Yamil Blel Roa</t>
  </si>
  <si>
    <t>Mara Patricia Fernández Cuentas</t>
  </si>
  <si>
    <t>Contraloría Distrital de Barranquilla</t>
  </si>
  <si>
    <t>Adriana Marcela Name Restrepo</t>
  </si>
  <si>
    <t>Sicóloga</t>
  </si>
  <si>
    <t>Contraloría Distrital de Santa Marta</t>
  </si>
  <si>
    <t>Apoyo (Vacaciones Silvana Patricia Hernández Orozco)</t>
  </si>
  <si>
    <t>Apoyo (Vacaciones Emel Mora Guillén)</t>
  </si>
  <si>
    <t>Apoyo ( vacaciones Mara Patricia Fernández Cuentas)</t>
  </si>
  <si>
    <t>Contraloría Departamental del Magdalena</t>
  </si>
  <si>
    <t>Apoyo (Licencia Zoraima Aguas Lara)</t>
  </si>
  <si>
    <t>Contraloría Departamental de Bolívar</t>
  </si>
  <si>
    <t>Contraloría Municipal de Soledad</t>
  </si>
  <si>
    <t>Contraloría Departamental del Atlántico</t>
  </si>
  <si>
    <t>Apoyo (Vacaciones Yamil Blel Roa)</t>
  </si>
  <si>
    <t>Contraloría Municipal de Valledupar</t>
  </si>
  <si>
    <t>Contraloría Departamental del Huila</t>
  </si>
  <si>
    <t>Contador Público</t>
  </si>
  <si>
    <t>Yuli Goreth Peralta Rodriguez</t>
  </si>
  <si>
    <t>Diana Lorena Murcia Olaya</t>
  </si>
  <si>
    <t>Carlos Francisco Ardila</t>
  </si>
  <si>
    <t>Juan Manuel Muñoz Torres</t>
  </si>
  <si>
    <t xml:space="preserve">Administrador </t>
  </si>
  <si>
    <t>Contraloría Municipal de Ibagué</t>
  </si>
  <si>
    <t>Contraloría Departamental del Tolima</t>
  </si>
  <si>
    <t>Contraloría Departamental del Putumayo</t>
  </si>
  <si>
    <t>Contraloría Departamental del Caquetá</t>
  </si>
  <si>
    <t>Contraloría Municipal de Neiva</t>
  </si>
  <si>
    <t>Contraloría Municipal de Pereira</t>
  </si>
  <si>
    <t>Lorena Luengas Alcalá</t>
  </si>
  <si>
    <t>Alejandra Catalina Quintero Giraldo</t>
  </si>
  <si>
    <t>Ingeniera Industrial</t>
  </si>
  <si>
    <t>Jaime Leonidas Zapata Henao</t>
  </si>
  <si>
    <t>Administrador Público</t>
  </si>
  <si>
    <t>Contraloría General de Caldas</t>
  </si>
  <si>
    <t>Melina Olarte Posada</t>
  </si>
  <si>
    <t>Cotadora</t>
  </si>
  <si>
    <t>Carlos Alberto Loaiza T</t>
  </si>
  <si>
    <t>Rodrigo Orozco Cardona</t>
  </si>
  <si>
    <t>Adminsitrador Público</t>
  </si>
  <si>
    <t>Diana Marïa Gomez Gaviria</t>
  </si>
  <si>
    <t>Martha Liliana Londoño R</t>
  </si>
  <si>
    <t>Admnistradora Financiera</t>
  </si>
  <si>
    <t>Contraloría General de Risaralda</t>
  </si>
  <si>
    <t>Ivon Maryury Hernandez Alzate</t>
  </si>
  <si>
    <t>Contraloría Municipal de Armenia</t>
  </si>
  <si>
    <t>Administradora Financiera</t>
  </si>
  <si>
    <t>Contraloria General del Municipio de Manizales</t>
  </si>
  <si>
    <t>Apoyo (Vacaciones Lorena Luengas  Alcalá)</t>
  </si>
  <si>
    <t>Apoyo (Carlos Alberto Loaiza T)</t>
  </si>
  <si>
    <t>Ivon Maryuri Hernandez Alzate</t>
  </si>
  <si>
    <t>Contraloría General del Quindío</t>
  </si>
  <si>
    <t>Apoyo (Vacaciones Melina Olarte Posada)</t>
  </si>
  <si>
    <t>Contraloría Municipal de Dosquebradas</t>
  </si>
  <si>
    <t>Contraloría departamental Norte de Santander</t>
  </si>
  <si>
    <t>Adelaida Vasquez Pompeyo</t>
  </si>
  <si>
    <t>Henry Camacho Acosta</t>
  </si>
  <si>
    <t>Ingrih Mabel Cardenas Arias</t>
  </si>
  <si>
    <t>Yuceli Maria Galvis Villamizar</t>
  </si>
  <si>
    <t>Contraloría departamental del Guaviare</t>
  </si>
  <si>
    <t>Contraloría departamental de Arauca</t>
  </si>
  <si>
    <t>Contraloría Municipal de Cúcuta</t>
  </si>
  <si>
    <t>Contraloría Departamental del Meta</t>
  </si>
  <si>
    <t>Yinal del Pilar Londoño Vargas</t>
  </si>
  <si>
    <t>Deisy Alejandra Jimenez Sanabria</t>
  </si>
  <si>
    <t>Elizabeth Baquero Sanabria</t>
  </si>
  <si>
    <t>Karen Gissella Salamanca Saray</t>
  </si>
  <si>
    <t>Maria Paula Franco Santana</t>
  </si>
  <si>
    <t>Contraloría Departamental de Vaupés</t>
  </si>
  <si>
    <t>Contraloría Departamental del Casanare</t>
  </si>
  <si>
    <t>Contraloría Municipal de Villavicencio</t>
  </si>
  <si>
    <t>Contraloría Departamental del Guainía</t>
  </si>
  <si>
    <t>Contraloría Departamental del Vichada</t>
  </si>
  <si>
    <t>Contraloría Departamental de Sucre</t>
  </si>
  <si>
    <t xml:space="preserve">Alicia Ballestas Hernández </t>
  </si>
  <si>
    <t xml:space="preserve">Contadora </t>
  </si>
  <si>
    <t xml:space="preserve">Milena Pastrana Pacheco </t>
  </si>
  <si>
    <t>Joaquin Gonzalez Correa</t>
  </si>
  <si>
    <t xml:space="preserve">Hermes David Ramos </t>
  </si>
  <si>
    <t>Contraloría Departamental de Cordoba</t>
  </si>
  <si>
    <t>Contraloría Municipal de Montería</t>
  </si>
  <si>
    <t>Contraloría Municipal de Sincelejo</t>
  </si>
  <si>
    <t>Bogotá</t>
  </si>
  <si>
    <t>Fabian Ortiz</t>
  </si>
  <si>
    <t>Custodio Ramírez</t>
  </si>
  <si>
    <t>Diana Sierra</t>
  </si>
  <si>
    <t>Mónica Moreno</t>
  </si>
  <si>
    <t>Administradora</t>
  </si>
  <si>
    <t>Ambar Ledesma</t>
  </si>
  <si>
    <t>Julieth Daniels</t>
  </si>
  <si>
    <t>Luis Alberto Guasca</t>
  </si>
  <si>
    <t>Carlos Santos</t>
  </si>
  <si>
    <t>Orlando Quintero</t>
  </si>
  <si>
    <t>Oscar Rojas</t>
  </si>
  <si>
    <t>Leinekers Lozano</t>
  </si>
  <si>
    <t>Fondo de Bienestar Social de la Contraloría General de la República - FBSCGR</t>
  </si>
  <si>
    <t>Contraloría General de la República - CGR</t>
  </si>
  <si>
    <t xml:space="preserve"> </t>
  </si>
  <si>
    <t>CM Itagui</t>
  </si>
  <si>
    <t>Licenciada Comercio Contaduría</t>
  </si>
  <si>
    <t>VIGENCIA ___2024_____</t>
  </si>
  <si>
    <t>Contraloría Municipal de Tunja</t>
  </si>
  <si>
    <t xml:space="preserve">Martha Galindo </t>
  </si>
  <si>
    <t xml:space="preserve">Asesor de Despacho G02 </t>
  </si>
  <si>
    <t xml:space="preserve">Profesional Universitario G01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</si>
</sst>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$-240A]\ * #,##0.00_ ;_-[$$-240A]\ * \-#,##0.00\ ;_-[$$-240A]\ * &quot;-&quot;??_ ;_-@_ "/>
    <numFmt numFmtId="166" formatCode="dd/mm/yyyy;@"/>
    <numFmt numFmtId="167" formatCode="[$-F800]dddd\,\ mmmm\ dd\,\ yyyy"/>
    <numFmt numFmtId="168" formatCode="_-* #,##0_-;\-* #,##0_-;_-* &quot;-&quot;??_-;_-@_-"/>
    <numFmt numFmtId="169" formatCode="_-&quot;$&quot;* #,##0_-;\-&quot;$&quot;* #,##0_-;_-&quot;$&quot;* &quot;-&quot;??_-;_-@_-"/>
    <numFmt numFmtId="170" formatCode="#,##0.0"/>
    <numFmt numFmtId="171" formatCode="_-* #,##0.0_-;\-* #,##0.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0" fillId="0" borderId="0" xfId="0" applyNumberFormat="1"/>
    <xf numFmtId="14" fontId="0" fillId="0" borderId="0" xfId="0" applyNumberFormat="1"/>
    <xf numFmtId="165" fontId="22" fillId="35" borderId="10" xfId="0" quotePrefix="1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vertical="center"/>
    </xf>
    <xf numFmtId="167" fontId="20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 wrapText="1"/>
    </xf>
    <xf numFmtId="3" fontId="24" fillId="35" borderId="10" xfId="42" applyNumberFormat="1" applyFill="1" applyBorder="1" applyAlignment="1">
      <alignment horizontal="center" vertical="center"/>
    </xf>
    <xf numFmtId="166" fontId="22" fillId="35" borderId="10" xfId="0" applyNumberFormat="1" applyFont="1" applyFill="1" applyBorder="1" applyAlignment="1">
      <alignment horizontal="center" vertical="center" wrapText="1"/>
    </xf>
    <xf numFmtId="168" fontId="0" fillId="0" borderId="0" xfId="44" applyNumberFormat="1" applyFont="1"/>
    <xf numFmtId="0" fontId="27" fillId="36" borderId="28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168" fontId="27" fillId="36" borderId="29" xfId="44" applyNumberFormat="1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169" fontId="29" fillId="0" borderId="10" xfId="45" applyNumberFormat="1" applyFont="1" applyBorder="1" applyAlignment="1">
      <alignment horizontal="center"/>
    </xf>
    <xf numFmtId="169" fontId="28" fillId="0" borderId="10" xfId="45" applyNumberFormat="1" applyFont="1" applyBorder="1" applyAlignment="1">
      <alignment horizontal="center" vertical="center"/>
    </xf>
    <xf numFmtId="169" fontId="29" fillId="0" borderId="32" xfId="45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169" fontId="29" fillId="0" borderId="34" xfId="45" applyNumberFormat="1" applyFont="1" applyBorder="1" applyAlignment="1">
      <alignment horizontal="center"/>
    </xf>
    <xf numFmtId="169" fontId="28" fillId="0" borderId="34" xfId="45" applyNumberFormat="1" applyFont="1" applyBorder="1" applyAlignment="1">
      <alignment horizontal="center" vertical="center"/>
    </xf>
    <xf numFmtId="169" fontId="29" fillId="0" borderId="3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44" applyNumberFormat="1" applyFont="1" applyAlignment="1">
      <alignment horizontal="center"/>
    </xf>
    <xf numFmtId="168" fontId="27" fillId="36" borderId="30" xfId="44" applyNumberFormat="1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/>
    </xf>
    <xf numFmtId="170" fontId="24" fillId="35" borderId="10" xfId="42" applyNumberFormat="1" applyFill="1" applyBorder="1" applyAlignment="1">
      <alignment horizontal="center" vertical="center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171" fontId="24" fillId="35" borderId="10" xfId="44" applyNumberFormat="1" applyFont="1" applyFill="1" applyBorder="1" applyAlignment="1">
      <alignment vertical="center"/>
    </xf>
    <xf numFmtId="171" fontId="24" fillId="35" borderId="10" xfId="44" applyNumberFormat="1" applyFont="1" applyFill="1" applyBorder="1" applyAlignment="1">
      <alignment horizontal="left" vertical="center"/>
    </xf>
    <xf numFmtId="1" fontId="24" fillId="35" borderId="38" xfId="42" applyNumberFormat="1" applyFill="1" applyBorder="1" applyAlignment="1">
      <alignment horizontal="center" vertical="center" wrapText="1"/>
    </xf>
    <xf numFmtId="171" fontId="24" fillId="35" borderId="10" xfId="44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vertical="center"/>
    </xf>
    <xf numFmtId="9" fontId="33" fillId="0" borderId="0" xfId="0" applyNumberFormat="1" applyFont="1" applyAlignment="1">
      <alignment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71" fontId="22" fillId="35" borderId="10" xfId="44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6" fontId="24" fillId="35" borderId="10" xfId="42" applyNumberForma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9" fontId="22" fillId="0" borderId="10" xfId="43" applyFont="1" applyBorder="1" applyAlignment="1">
      <alignment horizontal="center" vertical="center"/>
    </xf>
    <xf numFmtId="1" fontId="24" fillId="35" borderId="37" xfId="42" applyNumberFormat="1" applyFill="1" applyBorder="1" applyAlignment="1">
      <alignment horizontal="center" vertical="center" wrapText="1"/>
    </xf>
    <xf numFmtId="1" fontId="24" fillId="35" borderId="38" xfId="42" applyNumberForma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4" fillId="35" borderId="36" xfId="42" applyNumberFormat="1" applyFill="1" applyBorder="1" applyAlignment="1">
      <alignment horizontal="center" vertical="center" wrapText="1"/>
    </xf>
    <xf numFmtId="166" fontId="24" fillId="0" borderId="36" xfId="42" applyNumberFormat="1" applyBorder="1" applyAlignment="1">
      <alignment horizontal="center" vertical="center" wrapText="1"/>
    </xf>
    <xf numFmtId="166" fontId="24" fillId="0" borderId="37" xfId="42" applyNumberFormat="1" applyBorder="1" applyAlignment="1">
      <alignment horizontal="center" vertical="center" wrapText="1"/>
    </xf>
    <xf numFmtId="166" fontId="24" fillId="0" borderId="38" xfId="42" applyNumberFormat="1" applyBorder="1" applyAlignment="1">
      <alignment horizontal="center" vertical="center" wrapText="1"/>
    </xf>
    <xf numFmtId="166" fontId="24" fillId="34" borderId="10" xfId="42" applyNumberFormat="1" applyFill="1" applyBorder="1" applyAlignment="1">
      <alignment horizontal="center" vertical="center" wrapText="1"/>
    </xf>
    <xf numFmtId="9" fontId="22" fillId="0" borderId="10" xfId="43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166" fontId="22" fillId="0" borderId="10" xfId="42" applyNumberFormat="1" applyFont="1" applyBorder="1" applyAlignment="1">
      <alignment horizontal="center" vertical="center" wrapText="1"/>
    </xf>
    <xf numFmtId="0" fontId="22" fillId="35" borderId="10" xfId="42" applyFont="1" applyFill="1" applyBorder="1" applyAlignment="1">
      <alignment horizontal="center" vertical="center" wrapText="1"/>
    </xf>
    <xf numFmtId="166" fontId="22" fillId="34" borderId="10" xfId="42" applyNumberFormat="1" applyFont="1" applyFill="1" applyBorder="1" applyAlignment="1">
      <alignment horizontal="center" vertical="center" wrapText="1"/>
    </xf>
    <xf numFmtId="166" fontId="24" fillId="35" borderId="39" xfId="42" applyNumberFormat="1" applyFill="1" applyBorder="1" applyAlignment="1">
      <alignment horizontal="center" vertical="center" wrapText="1"/>
    </xf>
    <xf numFmtId="166" fontId="24" fillId="35" borderId="37" xfId="42" applyNumberFormat="1" applyFill="1" applyBorder="1" applyAlignment="1">
      <alignment horizontal="center" vertical="center" wrapText="1"/>
    </xf>
    <xf numFmtId="166" fontId="24" fillId="35" borderId="40" xfId="42" applyNumberFormat="1" applyFill="1" applyBorder="1" applyAlignment="1">
      <alignment horizontal="center" vertical="center" wrapText="1"/>
    </xf>
    <xf numFmtId="166" fontId="24" fillId="0" borderId="39" xfId="42" applyNumberFormat="1" applyBorder="1" applyAlignment="1">
      <alignment horizontal="center" vertical="center" wrapText="1"/>
    </xf>
    <xf numFmtId="166" fontId="24" fillId="0" borderId="40" xfId="42" applyNumberFormat="1" applyBorder="1" applyAlignment="1">
      <alignment horizontal="center" vertical="center" wrapText="1"/>
    </xf>
    <xf numFmtId="1" fontId="24" fillId="35" borderId="39" xfId="42" applyNumberFormat="1" applyFill="1" applyBorder="1" applyAlignment="1">
      <alignment horizontal="center" vertical="center" wrapText="1"/>
    </xf>
    <xf numFmtId="1" fontId="24" fillId="35" borderId="40" xfId="42" applyNumberFormat="1" applyFill="1" applyBorder="1" applyAlignment="1">
      <alignment horizontal="center" vertical="center" wrapText="1"/>
    </xf>
    <xf numFmtId="166" fontId="22" fillId="35" borderId="10" xfId="42" applyNumberFormat="1" applyFont="1" applyFill="1" applyBorder="1" applyAlignment="1">
      <alignment horizontal="center" vertical="center" wrapText="1"/>
    </xf>
    <xf numFmtId="1" fontId="22" fillId="35" borderId="10" xfId="42" applyNumberFormat="1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left" vertical="center" wrapText="1"/>
    </xf>
    <xf numFmtId="0" fontId="22" fillId="35" borderId="37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horizontal="left" vertical="center" wrapText="1"/>
    </xf>
    <xf numFmtId="1" fontId="22" fillId="0" borderId="36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9" fontId="22" fillId="0" borderId="36" xfId="43" applyFont="1" applyFill="1" applyBorder="1" applyAlignment="1">
      <alignment horizontal="center" vertical="center"/>
    </xf>
    <xf numFmtId="9" fontId="22" fillId="0" borderId="37" xfId="43" applyFont="1" applyFill="1" applyBorder="1" applyAlignment="1">
      <alignment horizontal="center" vertical="center"/>
    </xf>
    <xf numFmtId="9" fontId="22" fillId="0" borderId="38" xfId="43" applyFont="1" applyFill="1" applyBorder="1" applyAlignment="1">
      <alignment horizontal="center" vertical="center"/>
    </xf>
    <xf numFmtId="166" fontId="24" fillId="35" borderId="36" xfId="42" applyNumberFormat="1" applyFill="1" applyBorder="1" applyAlignment="1">
      <alignment horizontal="center" vertical="center" wrapText="1"/>
    </xf>
    <xf numFmtId="166" fontId="24" fillId="35" borderId="38" xfId="42" applyNumberFormat="1" applyFill="1" applyBorder="1" applyAlignment="1">
      <alignment horizontal="center" vertical="center" wrapText="1"/>
    </xf>
    <xf numFmtId="0" fontId="22" fillId="35" borderId="10" xfId="0" quotePrefix="1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6" xr:uid="{B8A9BB78-3CE8-449A-8EF6-942D1D76A3E9}"/>
    <cellStyle name="Moneda" xfId="45" builtinId="4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Medell&#237;n\1.%20Matriz%20de%20programaci&#243;n%20PVCF%202024%20propuesta%20con%20viatic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Villavicencio\PA.210.P01.F02%20Matriz%20de%20programaci&#243;n%20PVCF%202024%20Villavicencio%20correcci&#243;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Monteria\PA.210.P01.F02%20Matriz%20de%20programaci&#243;n%20PVCF%202024%20mo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Control%20Fiscal\Matriz%20de%20programaci&#243;n%20PVCF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ogot&#225;\Correcci&#243;n\M.%20Programaci&#243;n%20GSII%20B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M.%20Programaci&#243;n%20GSII%20B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Cali\Correcci&#243;n\Programaci&#243;n%20PVCF%202024%20%20corregi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ucaramanga\PA.210.P01.F02%20Matriz%20de%20programaci&#243;n%20PVCF%202024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arranquilla\PA.210.P01.F02%20Matriz%20de%20programaci&#243;n%20PVCF%202024_GS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Neiva\Correcci&#243;n\PA.210.P01.F02%20Matriz%20de%20programaci&#243;n%20PVCF%202024_GSVI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Armenia\PA.210.P01.F02%20Matriz%20de%20programaci&#243;n%20PVCF%202024%20GSVII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PA.210.P01.F02%20Matriz%20de%20programaci&#243;n%20Gerencia%20VIII-C&#250;cuta%20%20PVCF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ropuesta PVCF GSI 2024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LOR 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CALI PVCF 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caciones GSV"/>
      <sheetName val="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caciones GSVII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0"/>
  <sheetViews>
    <sheetView zoomScale="85" zoomScaleNormal="85" workbookViewId="0">
      <selection activeCell="B38" sqref="B38"/>
    </sheetView>
  </sheetViews>
  <sheetFormatPr baseColWidth="10" defaultRowHeight="15" x14ac:dyDescent="0.25"/>
  <cols>
    <col min="23" max="23" width="30.42578125" hidden="1" customWidth="1"/>
  </cols>
  <sheetData>
    <row r="1" spans="1:23" x14ac:dyDescent="0.25">
      <c r="A1" s="4">
        <v>45292</v>
      </c>
      <c r="B1" s="4">
        <v>45299</v>
      </c>
      <c r="C1" s="4">
        <v>45376</v>
      </c>
      <c r="D1" s="4">
        <v>45377</v>
      </c>
      <c r="E1" s="4">
        <v>45378</v>
      </c>
      <c r="F1" s="4">
        <v>45379</v>
      </c>
      <c r="G1" s="4">
        <v>45380</v>
      </c>
      <c r="H1" s="4">
        <v>45413</v>
      </c>
      <c r="I1" s="4">
        <v>45425</v>
      </c>
      <c r="J1" s="4">
        <v>45446</v>
      </c>
      <c r="K1" s="4">
        <v>45453</v>
      </c>
      <c r="L1" s="4">
        <v>45474</v>
      </c>
      <c r="M1" s="4">
        <v>45493</v>
      </c>
      <c r="N1" s="5">
        <v>45511</v>
      </c>
      <c r="O1" s="5">
        <v>45523</v>
      </c>
      <c r="P1" s="5">
        <v>45579</v>
      </c>
      <c r="Q1" s="5">
        <v>45600</v>
      </c>
      <c r="R1" s="5">
        <v>45610</v>
      </c>
      <c r="S1" s="5">
        <v>45651</v>
      </c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W2" s="12" t="s">
        <v>23</v>
      </c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W3" s="12" t="s">
        <v>26</v>
      </c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W4" s="12" t="s">
        <v>31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W5" s="12" t="s">
        <v>24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W6" s="13" t="s">
        <v>38</v>
      </c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W7" s="13" t="s">
        <v>39</v>
      </c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5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</row>
    <row r="11" spans="1: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W11" t="s">
        <v>21</v>
      </c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W12" t="s">
        <v>29</v>
      </c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W13" t="s">
        <v>30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W14" t="s">
        <v>40</v>
      </c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W15" t="s">
        <v>41</v>
      </c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W16" t="s">
        <v>25</v>
      </c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W17" t="s">
        <v>27</v>
      </c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W18" t="s">
        <v>28</v>
      </c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W19" t="s">
        <v>42</v>
      </c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W20" t="s">
        <v>43</v>
      </c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W21" t="s">
        <v>44</v>
      </c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</row>
    <row r="280" spans="1:1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</row>
    <row r="281" spans="1:1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</row>
    <row r="282" spans="1:1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</row>
    <row r="283" spans="1:1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</row>
    <row r="284" spans="1:1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</row>
    <row r="285" spans="1:1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</row>
    <row r="286" spans="1:1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</row>
    <row r="287" spans="1:1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</row>
    <row r="288" spans="1:1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</row>
    <row r="289" spans="1:1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</row>
    <row r="290" spans="1:1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</row>
    <row r="291" spans="1:1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</row>
    <row r="292" spans="1:1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</row>
    <row r="293" spans="1:1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</row>
    <row r="294" spans="1:1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</row>
    <row r="295" spans="1:1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</row>
    <row r="296" spans="1:1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</row>
    <row r="297" spans="1:1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</row>
    <row r="298" spans="1:1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</row>
    <row r="299" spans="1:1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</row>
    <row r="300" spans="1:1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</row>
    <row r="301" spans="1:1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</row>
    <row r="302" spans="1:1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</row>
    <row r="305" spans="1:1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</row>
    <row r="306" spans="1:1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</row>
    <row r="307" spans="1:1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</row>
    <row r="308" spans="1:1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</row>
    <row r="309" spans="1:1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</row>
    <row r="310" spans="1:1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</row>
    <row r="311" spans="1:1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</row>
    <row r="312" spans="1:1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</row>
    <row r="313" spans="1:1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</row>
    <row r="314" spans="1:1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</row>
    <row r="315" spans="1:1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</row>
    <row r="316" spans="1:1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</row>
    <row r="317" spans="1:1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</row>
    <row r="318" spans="1:1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</row>
    <row r="319" spans="1:1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</row>
    <row r="320" spans="1:1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</row>
    <row r="321" spans="1:1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</row>
    <row r="322" spans="1:1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</row>
    <row r="323" spans="1:1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</row>
    <row r="324" spans="1:1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</row>
    <row r="325" spans="1:1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</row>
    <row r="326" spans="1:1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</row>
    <row r="327" spans="1:1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</row>
    <row r="328" spans="1:1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</row>
    <row r="329" spans="1:1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</row>
    <row r="330" spans="1:1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</row>
    <row r="331" spans="1:1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</row>
    <row r="332" spans="1:1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</row>
    <row r="333" spans="1:1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</row>
    <row r="334" spans="1:1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</row>
    <row r="335" spans="1:1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</row>
    <row r="336" spans="1:1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</row>
    <row r="337" spans="1:1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</row>
    <row r="338" spans="1:1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</row>
    <row r="339" spans="1:1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</row>
    <row r="340" spans="1:1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</row>
    <row r="341" spans="1:1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</row>
    <row r="342" spans="1:1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</row>
    <row r="343" spans="1:1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</row>
    <row r="344" spans="1:1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</row>
    <row r="345" spans="1:1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</row>
    <row r="346" spans="1:1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</row>
    <row r="347" spans="1:1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</row>
    <row r="348" spans="1:1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</row>
    <row r="349" spans="1:1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</row>
    <row r="350" spans="1:1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</row>
    <row r="351" spans="1:1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</row>
    <row r="352" spans="1:1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</row>
    <row r="353" spans="1:1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</row>
    <row r="354" spans="1:1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</row>
    <row r="355" spans="1:1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</row>
    <row r="356" spans="1:1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</row>
    <row r="357" spans="1:1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</row>
    <row r="358" spans="1:1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</row>
    <row r="359" spans="1:1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</row>
    <row r="360" spans="1:1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</row>
    <row r="361" spans="1:1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</row>
    <row r="362" spans="1:1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</row>
    <row r="363" spans="1:1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</row>
    <row r="364" spans="1:1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</row>
    <row r="365" spans="1:1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</row>
    <row r="366" spans="1:1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</row>
    <row r="367" spans="1:1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</row>
    <row r="368" spans="1:1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</row>
    <row r="369" spans="1:1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</row>
    <row r="370" spans="1:1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</row>
    <row r="371" spans="1:1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</row>
    <row r="372" spans="1:1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</row>
    <row r="373" spans="1:1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</row>
    <row r="374" spans="1:1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</row>
    <row r="375" spans="1:1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</row>
    <row r="376" spans="1:1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</row>
    <row r="377" spans="1:1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</row>
    <row r="378" spans="1:1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</row>
    <row r="379" spans="1:1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</row>
    <row r="380" spans="1:1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</row>
    <row r="381" spans="1:1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</row>
    <row r="382" spans="1:1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</row>
    <row r="383" spans="1:1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</row>
    <row r="384" spans="1:1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</row>
    <row r="385" spans="1:1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</row>
    <row r="386" spans="1:1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</row>
    <row r="387" spans="1:1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</row>
    <row r="388" spans="1:1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</row>
    <row r="389" spans="1:1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</row>
    <row r="390" spans="1:1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</row>
    <row r="391" spans="1:1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</row>
    <row r="392" spans="1:1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</row>
    <row r="393" spans="1:1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</row>
    <row r="394" spans="1:1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</row>
    <row r="395" spans="1:1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</row>
    <row r="396" spans="1:1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</row>
    <row r="397" spans="1:1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</row>
    <row r="398" spans="1:1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</row>
    <row r="399" spans="1:1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</row>
    <row r="400" spans="1:1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</row>
    <row r="401" spans="1:1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</row>
    <row r="402" spans="1:1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</row>
    <row r="403" spans="1:1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</row>
    <row r="404" spans="1:1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</row>
    <row r="405" spans="1:1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</row>
    <row r="406" spans="1:1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</row>
    <row r="407" spans="1:1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</row>
    <row r="408" spans="1:1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</row>
    <row r="409" spans="1:1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</row>
    <row r="410" spans="1:1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</row>
    <row r="411" spans="1:1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</row>
    <row r="412" spans="1:1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</row>
    <row r="413" spans="1:1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</row>
    <row r="414" spans="1:1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</row>
    <row r="415" spans="1:1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</row>
    <row r="416" spans="1:1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</row>
    <row r="417" spans="1:1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</row>
    <row r="418" spans="1:1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</row>
    <row r="419" spans="1:1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</row>
    <row r="420" spans="1:1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</row>
    <row r="421" spans="1:1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</row>
    <row r="422" spans="1:1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</row>
    <row r="423" spans="1:1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</row>
    <row r="424" spans="1:1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</row>
    <row r="425" spans="1:1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</row>
    <row r="426" spans="1:1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</row>
    <row r="427" spans="1:1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</row>
    <row r="428" spans="1:1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</row>
    <row r="429" spans="1:1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</row>
    <row r="430" spans="1:1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</row>
    <row r="431" spans="1:1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</row>
    <row r="432" spans="1:1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</row>
    <row r="433" spans="1:1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</row>
    <row r="434" spans="1:1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</row>
    <row r="435" spans="1:1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</row>
    <row r="436" spans="1:1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</row>
    <row r="437" spans="1:1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</row>
    <row r="438" spans="1:1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</row>
    <row r="439" spans="1:1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</row>
    <row r="440" spans="1:1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</row>
    <row r="441" spans="1:1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</row>
    <row r="442" spans="1:1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</row>
    <row r="443" spans="1:1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</row>
    <row r="444" spans="1:1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</row>
    <row r="445" spans="1:1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</row>
    <row r="446" spans="1:1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</row>
    <row r="447" spans="1:1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</row>
    <row r="448" spans="1:1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</row>
    <row r="449" spans="1:1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</row>
    <row r="450" spans="1:1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</row>
    <row r="451" spans="1:1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</row>
    <row r="452" spans="1:1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</row>
    <row r="453" spans="1:1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</row>
    <row r="454" spans="1:1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</row>
    <row r="455" spans="1:1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</row>
    <row r="456" spans="1:1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</row>
    <row r="457" spans="1:1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</row>
    <row r="458" spans="1:1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</row>
    <row r="459" spans="1:1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</row>
    <row r="460" spans="1:1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</row>
    <row r="461" spans="1:1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</row>
    <row r="462" spans="1:1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</row>
    <row r="463" spans="1:1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</row>
    <row r="464" spans="1:1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</row>
    <row r="465" spans="1:1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</row>
    <row r="466" spans="1:1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</row>
    <row r="467" spans="1:1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</row>
    <row r="468" spans="1:1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</row>
    <row r="469" spans="1:1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</row>
    <row r="470" spans="1:1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</row>
    <row r="471" spans="1:1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</row>
    <row r="472" spans="1:1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</row>
    <row r="473" spans="1:1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</row>
    <row r="474" spans="1:1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</row>
    <row r="475" spans="1:1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</row>
    <row r="476" spans="1:1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</row>
    <row r="477" spans="1:1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</row>
    <row r="478" spans="1:1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</row>
    <row r="479" spans="1:1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</row>
    <row r="480" spans="1:1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</row>
    <row r="481" spans="1:1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</row>
    <row r="482" spans="1:1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</row>
    <row r="483" spans="1:1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</row>
    <row r="484" spans="1:1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</row>
    <row r="485" spans="1:1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</row>
    <row r="486" spans="1:1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</row>
    <row r="487" spans="1:1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</row>
    <row r="488" spans="1:1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</row>
    <row r="489" spans="1:1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</row>
    <row r="490" spans="1:1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</row>
    <row r="491" spans="1:1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</row>
    <row r="492" spans="1:1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</row>
    <row r="493" spans="1:1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</row>
    <row r="494" spans="1:1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</row>
    <row r="495" spans="1:1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</row>
    <row r="496" spans="1:1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</row>
    <row r="497" spans="1:1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</row>
    <row r="498" spans="1:1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</row>
    <row r="499" spans="1:1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</row>
    <row r="500" spans="1:1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</row>
    <row r="501" spans="1:1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</row>
    <row r="502" spans="1:1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</row>
    <row r="503" spans="1:1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</row>
    <row r="504" spans="1:1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</row>
    <row r="505" spans="1:1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</row>
    <row r="506" spans="1:1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</row>
    <row r="507" spans="1:1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</row>
    <row r="508" spans="1:1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</row>
    <row r="509" spans="1:1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</row>
    <row r="510" spans="1:1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</row>
    <row r="511" spans="1:1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</row>
    <row r="512" spans="1:1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</row>
    <row r="513" spans="1:1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</row>
    <row r="514" spans="1:1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</row>
    <row r="515" spans="1:1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</row>
    <row r="516" spans="1:1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</row>
    <row r="517" spans="1:1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</row>
    <row r="518" spans="1:1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</row>
    <row r="519" spans="1:1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</row>
    <row r="520" spans="1:1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</row>
    <row r="521" spans="1:1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</row>
    <row r="522" spans="1:1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</row>
    <row r="523" spans="1:1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</row>
    <row r="524" spans="1:1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</row>
    <row r="525" spans="1:1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</row>
    <row r="526" spans="1:1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</row>
    <row r="527" spans="1:1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</row>
    <row r="528" spans="1:1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</row>
    <row r="529" spans="1:1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</row>
    <row r="530" spans="1:1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</row>
    <row r="531" spans="1:1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</row>
    <row r="532" spans="1:1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</row>
    <row r="533" spans="1:1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</row>
    <row r="534" spans="1:1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</row>
    <row r="535" spans="1:1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</row>
    <row r="536" spans="1:1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</row>
    <row r="537" spans="1:1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</row>
    <row r="538" spans="1:1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</row>
    <row r="539" spans="1:1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</row>
    <row r="540" spans="1:1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</row>
    <row r="541" spans="1:1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</row>
    <row r="542" spans="1:1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</row>
    <row r="543" spans="1:1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</row>
    <row r="544" spans="1:1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</row>
    <row r="545" spans="1:1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</row>
    <row r="546" spans="1:1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</row>
    <row r="547" spans="1:1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</row>
    <row r="548" spans="1:1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</row>
    <row r="549" spans="1:1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</row>
    <row r="550" spans="1:1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</row>
    <row r="551" spans="1:1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</row>
    <row r="552" spans="1:1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</row>
    <row r="553" spans="1:1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</row>
    <row r="554" spans="1:1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</row>
    <row r="555" spans="1:1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</row>
    <row r="556" spans="1:1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</row>
    <row r="557" spans="1:1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</row>
    <row r="558" spans="1:1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</row>
    <row r="559" spans="1:1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</row>
    <row r="560" spans="1:1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</row>
    <row r="561" spans="1:1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</row>
    <row r="562" spans="1:1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</row>
    <row r="563" spans="1:1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</row>
    <row r="564" spans="1:1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</row>
    <row r="565" spans="1:1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</row>
    <row r="566" spans="1:1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</row>
    <row r="567" spans="1:1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</row>
    <row r="568" spans="1:1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</row>
    <row r="569" spans="1:1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</row>
    <row r="570" spans="1:1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</row>
    <row r="571" spans="1:1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</row>
    <row r="572" spans="1:1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</row>
    <row r="573" spans="1:1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</row>
    <row r="574" spans="1:1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</row>
    <row r="575" spans="1:1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</row>
    <row r="576" spans="1:1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</row>
    <row r="577" spans="1:1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</row>
    <row r="578" spans="1:1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</row>
    <row r="579" spans="1:1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</row>
    <row r="580" spans="1:1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</row>
    <row r="581" spans="1:1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</row>
    <row r="582" spans="1:1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</row>
    <row r="583" spans="1:1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</row>
    <row r="584" spans="1:1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</row>
    <row r="585" spans="1:1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</row>
    <row r="586" spans="1:1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</row>
    <row r="587" spans="1:1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</row>
    <row r="588" spans="1:1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</row>
    <row r="589" spans="1:1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</row>
    <row r="590" spans="1:1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</row>
    <row r="591" spans="1:1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</row>
    <row r="592" spans="1:1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</row>
    <row r="593" spans="1:1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</row>
    <row r="594" spans="1:1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</row>
    <row r="595" spans="1:1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</row>
    <row r="596" spans="1:1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</row>
    <row r="597" spans="1:1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</row>
    <row r="598" spans="1:1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</row>
    <row r="599" spans="1:1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</row>
    <row r="600" spans="1:1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</row>
    <row r="601" spans="1:1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</row>
    <row r="602" spans="1:1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</row>
    <row r="603" spans="1:1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</row>
    <row r="604" spans="1:1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</row>
    <row r="605" spans="1:1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</row>
    <row r="606" spans="1:1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</row>
    <row r="607" spans="1:1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</row>
    <row r="608" spans="1:1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</row>
    <row r="609" spans="1:1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</row>
    <row r="610" spans="1:1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</row>
    <row r="611" spans="1:1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</row>
    <row r="612" spans="1:1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</row>
    <row r="613" spans="1:1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</row>
    <row r="614" spans="1:1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</row>
    <row r="615" spans="1:1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</row>
    <row r="616" spans="1:1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</row>
    <row r="617" spans="1:1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</row>
    <row r="618" spans="1:1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</row>
    <row r="619" spans="1:1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</row>
    <row r="620" spans="1:1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</row>
    <row r="621" spans="1:1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</row>
    <row r="622" spans="1:1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</row>
    <row r="623" spans="1:1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</row>
    <row r="624" spans="1:1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</row>
    <row r="625" spans="1:1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</row>
    <row r="626" spans="1:1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</row>
    <row r="627" spans="1:1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</row>
    <row r="628" spans="1:1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</row>
    <row r="629" spans="1:1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</row>
    <row r="630" spans="1:1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</row>
    <row r="631" spans="1:1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</row>
    <row r="632" spans="1:1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</row>
    <row r="633" spans="1:1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</row>
    <row r="634" spans="1:1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</row>
    <row r="635" spans="1:1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</row>
    <row r="636" spans="1:1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</row>
    <row r="637" spans="1:1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</row>
    <row r="638" spans="1:1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</row>
    <row r="639" spans="1:1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</row>
    <row r="640" spans="1:1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</row>
    <row r="641" spans="1:1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</row>
    <row r="642" spans="1:1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</row>
    <row r="643" spans="1:1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</row>
    <row r="644" spans="1:1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</row>
    <row r="645" spans="1:1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</row>
    <row r="646" spans="1:1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</row>
    <row r="647" spans="1:1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</row>
    <row r="648" spans="1:1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</row>
    <row r="649" spans="1:1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</row>
    <row r="650" spans="1:1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</row>
    <row r="651" spans="1:1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</row>
    <row r="652" spans="1:1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</row>
    <row r="653" spans="1:1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</row>
    <row r="654" spans="1:1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</row>
    <row r="655" spans="1:1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</row>
    <row r="656" spans="1:1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</row>
    <row r="657" spans="1:1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</row>
    <row r="658" spans="1:1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</row>
    <row r="659" spans="1:1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</row>
    <row r="660" spans="1:1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</row>
    <row r="661" spans="1:1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</row>
    <row r="662" spans="1:1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</row>
    <row r="663" spans="1:1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</row>
    <row r="664" spans="1:1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</row>
    <row r="665" spans="1:1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</row>
    <row r="666" spans="1:1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</row>
    <row r="667" spans="1:1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</row>
    <row r="668" spans="1:1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</row>
    <row r="669" spans="1:1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</row>
    <row r="670" spans="1:1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</row>
    <row r="671" spans="1:1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</row>
    <row r="672" spans="1:1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</row>
    <row r="673" spans="1:1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</row>
    <row r="674" spans="1:1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</row>
    <row r="675" spans="1:1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</row>
    <row r="676" spans="1:1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</row>
    <row r="677" spans="1:1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</row>
    <row r="678" spans="1:1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</row>
    <row r="679" spans="1:1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</row>
    <row r="680" spans="1:1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</row>
    <row r="681" spans="1:1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</row>
    <row r="682" spans="1:1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</row>
    <row r="683" spans="1:1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</row>
    <row r="684" spans="1:1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</row>
    <row r="685" spans="1:1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</row>
    <row r="686" spans="1:1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</row>
    <row r="687" spans="1:1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</row>
    <row r="688" spans="1:1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</row>
    <row r="689" spans="1:1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</row>
    <row r="690" spans="1:1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</row>
    <row r="691" spans="1:1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</row>
    <row r="692" spans="1:1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</row>
    <row r="693" spans="1:1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</row>
    <row r="694" spans="1:1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</row>
    <row r="695" spans="1:1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</row>
    <row r="696" spans="1:1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</row>
    <row r="697" spans="1:1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</row>
    <row r="698" spans="1:1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</row>
    <row r="699" spans="1:1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</row>
    <row r="700" spans="1:1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</row>
    <row r="701" spans="1:1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</row>
    <row r="702" spans="1:1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</row>
    <row r="703" spans="1:1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</row>
    <row r="704" spans="1:1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</row>
    <row r="705" spans="1:1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</row>
    <row r="706" spans="1:1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</row>
    <row r="707" spans="1:1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</row>
    <row r="708" spans="1:1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</row>
    <row r="709" spans="1:1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</row>
    <row r="710" spans="1:1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</row>
    <row r="711" spans="1:1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</row>
    <row r="712" spans="1:1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</row>
    <row r="713" spans="1:1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</row>
    <row r="714" spans="1:1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</row>
    <row r="715" spans="1:1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</row>
    <row r="716" spans="1:1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</row>
    <row r="717" spans="1:1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</row>
    <row r="718" spans="1:1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</row>
    <row r="719" spans="1:1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</row>
    <row r="720" spans="1:1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00"/>
  <sheetViews>
    <sheetView showGridLines="0" tabSelected="1" zoomScale="80" zoomScaleNormal="80" workbookViewId="0">
      <pane xSplit="3" ySplit="4" topLeftCell="AG5" activePane="bottomRight" state="frozen"/>
      <selection pane="topRight" activeCell="D1" sqref="D1"/>
      <selection pane="bottomLeft" activeCell="A5" sqref="A5"/>
      <selection pane="bottomRight" activeCell="AN16" sqref="AN16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5.5703125" style="2" customWidth="1"/>
    <col min="5" max="5" width="10.85546875" style="2" bestFit="1" customWidth="1"/>
    <col min="6" max="6" width="10.5703125" style="2" bestFit="1" customWidth="1"/>
    <col min="7" max="7" width="8.28515625" style="2" customWidth="1"/>
    <col min="8" max="9" width="10.85546875" style="2" bestFit="1" customWidth="1"/>
    <col min="10" max="10" width="9.28515625" style="2" customWidth="1"/>
    <col min="11" max="11" width="11.28515625" style="2" bestFit="1" customWidth="1"/>
    <col min="12" max="12" width="10.5703125" style="2" bestFit="1" customWidth="1"/>
    <col min="13" max="13" width="8.85546875" style="2" customWidth="1"/>
    <col min="14" max="14" width="13.140625" style="2" customWidth="1"/>
    <col min="15" max="15" width="13" style="2" customWidth="1"/>
    <col min="16" max="16" width="8.42578125" style="2" customWidth="1"/>
    <col min="17" max="17" width="12.7109375" style="2" customWidth="1"/>
    <col min="18" max="18" width="15" style="2" customWidth="1"/>
    <col min="19" max="19" width="10.28515625" style="2" bestFit="1" customWidth="1"/>
    <col min="20" max="20" width="17.5703125" style="2" customWidth="1"/>
    <col min="21" max="22" width="13" style="2" customWidth="1"/>
    <col min="23" max="23" width="9" style="2" customWidth="1"/>
    <col min="24" max="24" width="11.28515625" style="2" bestFit="1" customWidth="1"/>
    <col min="25" max="25" width="10.5703125" style="2" bestFit="1" customWidth="1"/>
    <col min="26" max="26" width="8.85546875" style="2" customWidth="1"/>
    <col min="27" max="27" width="12.28515625" style="2" customWidth="1"/>
    <col min="28" max="28" width="14.42578125" style="2" customWidth="1"/>
    <col min="29" max="29" width="9.28515625" style="2" customWidth="1"/>
    <col min="30" max="30" width="13.85546875" style="2" customWidth="1"/>
    <col min="31" max="31" width="11.28515625" style="2" bestFit="1" customWidth="1"/>
    <col min="32" max="32" width="10.5703125" style="2" bestFit="1" customWidth="1"/>
    <col min="33" max="33" width="9.7109375" style="2" customWidth="1"/>
    <col min="34" max="34" width="13.28515625" style="2" customWidth="1"/>
    <col min="35" max="35" width="23.140625" style="2" customWidth="1"/>
    <col min="36" max="36" width="29.7109375" style="2" customWidth="1"/>
    <col min="37" max="37" width="17.42578125" style="2" customWidth="1"/>
    <col min="38" max="38" width="9.42578125" style="2" customWidth="1"/>
    <col min="39" max="39" width="22.5703125" style="9" customWidth="1"/>
    <col min="40" max="40" width="25.140625" style="9" customWidth="1"/>
    <col min="41" max="41" width="12.28515625" style="2" customWidth="1"/>
    <col min="42" max="42" width="11" style="2" customWidth="1"/>
    <col min="43" max="43" width="10.85546875" style="2" customWidth="1"/>
    <col min="44" max="45" width="11.5703125" style="2"/>
    <col min="46" max="46" width="3.7109375" style="2" customWidth="1"/>
    <col min="47" max="16384" width="11.5703125" style="2"/>
  </cols>
  <sheetData>
    <row r="1" spans="1:45" x14ac:dyDescent="0.25">
      <c r="C1" s="67" t="s">
        <v>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5" x14ac:dyDescent="0.25">
      <c r="C2" s="67" t="s">
        <v>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5" x14ac:dyDescent="0.25">
      <c r="C3" s="67" t="s">
        <v>45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45" x14ac:dyDescent="0.25">
      <c r="C4" s="67" t="s">
        <v>278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1:45" ht="4.1500000000000004" customHeight="1" x14ac:dyDescent="0.25">
      <c r="O5" s="3"/>
      <c r="V5" s="3"/>
      <c r="Y5" s="3"/>
      <c r="AF5" s="3"/>
    </row>
    <row r="6" spans="1:45" ht="25.5" customHeight="1" x14ac:dyDescent="0.25">
      <c r="A6" s="65" t="s">
        <v>36</v>
      </c>
      <c r="B6" s="65" t="s">
        <v>0</v>
      </c>
      <c r="C6" s="65" t="s">
        <v>1</v>
      </c>
      <c r="D6" s="65" t="s">
        <v>48</v>
      </c>
      <c r="E6" s="75" t="s">
        <v>2</v>
      </c>
      <c r="F6" s="76"/>
      <c r="G6" s="77"/>
      <c r="H6" s="72" t="s">
        <v>54</v>
      </c>
      <c r="I6" s="73"/>
      <c r="J6" s="74"/>
      <c r="K6" s="65" t="s">
        <v>3</v>
      </c>
      <c r="L6" s="65"/>
      <c r="M6" s="65"/>
      <c r="N6" s="65" t="s">
        <v>4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8" t="s">
        <v>14</v>
      </c>
      <c r="AI6" s="68"/>
      <c r="AJ6" s="68"/>
      <c r="AK6" s="68"/>
      <c r="AL6" s="71" t="s">
        <v>15</v>
      </c>
      <c r="AM6" s="64" t="s">
        <v>32</v>
      </c>
      <c r="AN6" s="64"/>
      <c r="AO6" s="64"/>
      <c r="AP6" s="64" t="s">
        <v>49</v>
      </c>
      <c r="AQ6" s="65" t="s">
        <v>50</v>
      </c>
      <c r="AR6" s="65"/>
      <c r="AS6" s="65"/>
    </row>
    <row r="7" spans="1:45" ht="23.25" customHeight="1" x14ac:dyDescent="0.25">
      <c r="A7" s="65"/>
      <c r="B7" s="65"/>
      <c r="C7" s="65"/>
      <c r="D7" s="65"/>
      <c r="E7" s="78"/>
      <c r="F7" s="79"/>
      <c r="G7" s="80"/>
      <c r="H7" s="68" t="s">
        <v>46</v>
      </c>
      <c r="I7" s="68"/>
      <c r="J7" s="68"/>
      <c r="K7" s="65"/>
      <c r="L7" s="65"/>
      <c r="M7" s="65"/>
      <c r="N7" s="65" t="s">
        <v>18</v>
      </c>
      <c r="O7" s="65"/>
      <c r="P7" s="65"/>
      <c r="Q7" s="68" t="s">
        <v>9</v>
      </c>
      <c r="R7" s="68"/>
      <c r="S7" s="68"/>
      <c r="T7" s="69" t="s">
        <v>11</v>
      </c>
      <c r="U7" s="65" t="s">
        <v>5</v>
      </c>
      <c r="V7" s="65"/>
      <c r="W7" s="65"/>
      <c r="X7" s="65" t="s">
        <v>22</v>
      </c>
      <c r="Y7" s="65"/>
      <c r="Z7" s="65"/>
      <c r="AA7" s="68" t="s">
        <v>12</v>
      </c>
      <c r="AB7" s="68"/>
      <c r="AC7" s="68"/>
      <c r="AD7" s="69" t="s">
        <v>13</v>
      </c>
      <c r="AE7" s="65" t="s">
        <v>6</v>
      </c>
      <c r="AF7" s="65"/>
      <c r="AG7" s="65"/>
      <c r="AH7" s="68"/>
      <c r="AI7" s="68"/>
      <c r="AJ7" s="68"/>
      <c r="AK7" s="68"/>
      <c r="AL7" s="71"/>
      <c r="AM7" s="64"/>
      <c r="AN7" s="64"/>
      <c r="AO7" s="64"/>
      <c r="AP7" s="64"/>
      <c r="AQ7" s="65"/>
      <c r="AR7" s="65"/>
      <c r="AS7" s="65"/>
    </row>
    <row r="8" spans="1:45" ht="45" customHeight="1" x14ac:dyDescent="0.25">
      <c r="A8" s="65"/>
      <c r="B8" s="65"/>
      <c r="C8" s="65"/>
      <c r="D8" s="65"/>
      <c r="E8" s="14" t="s">
        <v>51</v>
      </c>
      <c r="F8" s="14" t="s">
        <v>52</v>
      </c>
      <c r="G8" s="14" t="s">
        <v>10</v>
      </c>
      <c r="H8" s="14" t="s">
        <v>51</v>
      </c>
      <c r="I8" s="14" t="s">
        <v>52</v>
      </c>
      <c r="J8" s="14" t="s">
        <v>10</v>
      </c>
      <c r="K8" s="14" t="s">
        <v>51</v>
      </c>
      <c r="L8" s="14" t="s">
        <v>52</v>
      </c>
      <c r="M8" s="14" t="s">
        <v>10</v>
      </c>
      <c r="N8" s="14" t="s">
        <v>51</v>
      </c>
      <c r="O8" s="14" t="s">
        <v>52</v>
      </c>
      <c r="P8" s="14" t="s">
        <v>10</v>
      </c>
      <c r="Q8" s="14" t="s">
        <v>51</v>
      </c>
      <c r="R8" s="14" t="s">
        <v>52</v>
      </c>
      <c r="S8" s="14" t="s">
        <v>10</v>
      </c>
      <c r="T8" s="70"/>
      <c r="U8" s="14" t="s">
        <v>51</v>
      </c>
      <c r="V8" s="14" t="s">
        <v>52</v>
      </c>
      <c r="W8" s="14" t="s">
        <v>10</v>
      </c>
      <c r="X8" s="14" t="s">
        <v>51</v>
      </c>
      <c r="Y8" s="14" t="s">
        <v>52</v>
      </c>
      <c r="Z8" s="14" t="s">
        <v>10</v>
      </c>
      <c r="AA8" s="14" t="s">
        <v>51</v>
      </c>
      <c r="AB8" s="14" t="s">
        <v>52</v>
      </c>
      <c r="AC8" s="14" t="s">
        <v>10</v>
      </c>
      <c r="AD8" s="70"/>
      <c r="AE8" s="14" t="s">
        <v>51</v>
      </c>
      <c r="AF8" s="14" t="s">
        <v>52</v>
      </c>
      <c r="AG8" s="14" t="s">
        <v>10</v>
      </c>
      <c r="AH8" s="16" t="s">
        <v>35</v>
      </c>
      <c r="AI8" s="16" t="s">
        <v>16</v>
      </c>
      <c r="AJ8" s="15" t="s">
        <v>20</v>
      </c>
      <c r="AK8" s="15" t="s">
        <v>19</v>
      </c>
      <c r="AL8" s="16" t="s">
        <v>17</v>
      </c>
      <c r="AM8" s="10" t="s">
        <v>33</v>
      </c>
      <c r="AN8" s="10" t="s">
        <v>34</v>
      </c>
      <c r="AO8" s="16" t="s">
        <v>47</v>
      </c>
      <c r="AP8" s="64"/>
      <c r="AQ8" s="16" t="s">
        <v>55</v>
      </c>
      <c r="AR8" s="16" t="s">
        <v>56</v>
      </c>
      <c r="AS8" s="16" t="s">
        <v>57</v>
      </c>
    </row>
    <row r="9" spans="1:45" ht="25.5" x14ac:dyDescent="0.25">
      <c r="A9" s="61">
        <v>1</v>
      </c>
      <c r="B9" s="61" t="s">
        <v>21</v>
      </c>
      <c r="C9" s="61" t="s">
        <v>76</v>
      </c>
      <c r="D9" s="61" t="s">
        <v>77</v>
      </c>
      <c r="E9" s="66">
        <v>45320</v>
      </c>
      <c r="F9" s="63">
        <f>+WORKDAY.INTL(E9,G9-1,1,[1]Festivos!$A$1:$S$1)</f>
        <v>45323</v>
      </c>
      <c r="G9" s="62">
        <v>4</v>
      </c>
      <c r="H9" s="63">
        <f>WORKDAY(F9,1,[1]Festivos!$A$1:$S$1)</f>
        <v>45324</v>
      </c>
      <c r="I9" s="63">
        <f>+WORKDAY.INTL(H9,J9-1,1,[1]Festivos!$A$1:$S$1)</f>
        <v>45324</v>
      </c>
      <c r="J9" s="62">
        <v>1</v>
      </c>
      <c r="K9" s="63">
        <f>WORKDAY(I9,1,[1]Festivos!$A$1:$S$1)</f>
        <v>45327</v>
      </c>
      <c r="L9" s="63">
        <f>+WORKDAY.INTL(K9,M9-1,1,[1]Festivos!$A$1:$S$1)</f>
        <v>45330</v>
      </c>
      <c r="M9" s="62">
        <v>4</v>
      </c>
      <c r="N9" s="63">
        <f>WORKDAY(L9,1,[1]Festivos!$A$1:$S$1)</f>
        <v>45331</v>
      </c>
      <c r="O9" s="63">
        <f>+WORKDAY.INTL(N9,P9-1,1,[1]Festivos!$A$1:$S$1)</f>
        <v>45331</v>
      </c>
      <c r="P9" s="62">
        <v>1</v>
      </c>
      <c r="Q9" s="63">
        <f>WORKDAY(O9,1,[1]Festivos!$A$1:$S$1)</f>
        <v>45334</v>
      </c>
      <c r="R9" s="63">
        <f>+WORKDAY.INTL(Q9,S9-1,1,[1]Festivos!$A$1:$S$1)</f>
        <v>45334</v>
      </c>
      <c r="S9" s="62">
        <v>1</v>
      </c>
      <c r="T9" s="63">
        <f>+R9</f>
        <v>45334</v>
      </c>
      <c r="U9" s="63">
        <f>WORKDAY(T9,1,[1]Festivos!$A$1:$S$1)</f>
        <v>45335</v>
      </c>
      <c r="V9" s="63">
        <f>+WORKDAY.INTL(U9,W9-1,1,[1]Festivos!$A$1:$S$1)</f>
        <v>45336</v>
      </c>
      <c r="W9" s="62">
        <v>2</v>
      </c>
      <c r="X9" s="63">
        <f>WORKDAY(V9,1,[1]Festivos!$A$1:$S$1)</f>
        <v>45337</v>
      </c>
      <c r="Y9" s="63">
        <f>+WORKDAY.INTL(X9,Z9-1,1,[1]Festivos!$A$1:$S$1)</f>
        <v>45337</v>
      </c>
      <c r="Z9" s="62">
        <v>1</v>
      </c>
      <c r="AA9" s="63">
        <f>WORKDAY(Y9,1,[1]Festivos!$A$1:$S$1)</f>
        <v>45338</v>
      </c>
      <c r="AB9" s="63">
        <f>+WORKDAY.INTL(AA9,AC9-1,1,[1]Festivos!$A$1:$S$1)</f>
        <v>45338</v>
      </c>
      <c r="AC9" s="62">
        <v>1</v>
      </c>
      <c r="AD9" s="63">
        <f>+AB9</f>
        <v>45338</v>
      </c>
      <c r="AE9" s="63">
        <f>WORKDAY(AD9,1,[1]Festivos!$A$1:$S$1)</f>
        <v>45341</v>
      </c>
      <c r="AF9" s="63">
        <f>+WORKDAY.INTL(AE9,AG9-1,1,[1]Festivos!$A$1:$S$1)</f>
        <v>45341</v>
      </c>
      <c r="AG9" s="62">
        <v>1</v>
      </c>
      <c r="AH9" s="61">
        <v>6</v>
      </c>
      <c r="AI9" s="8" t="s">
        <v>78</v>
      </c>
      <c r="AJ9" s="8" t="s">
        <v>38</v>
      </c>
      <c r="AK9" s="7" t="s">
        <v>79</v>
      </c>
      <c r="AL9" s="38">
        <v>0</v>
      </c>
      <c r="AM9" s="18">
        <v>45327</v>
      </c>
      <c r="AN9" s="18">
        <v>45330</v>
      </c>
      <c r="AO9" s="7">
        <v>4</v>
      </c>
      <c r="AP9" s="84">
        <f>+G9+J9+M9+P9+S9+W9+Z9+AC9+AG9+2</f>
        <v>18</v>
      </c>
      <c r="AQ9" s="81">
        <f>+(G9+J9)/AP9</f>
        <v>0.27777777777777779</v>
      </c>
      <c r="AR9" s="81">
        <f>+M9/AP9</f>
        <v>0.22222222222222221</v>
      </c>
      <c r="AS9" s="81">
        <f>+(P9+S9+W9+Z9+AC9+AG9+2)/AP9</f>
        <v>0.5</v>
      </c>
    </row>
    <row r="10" spans="1:45" x14ac:dyDescent="0.25">
      <c r="A10" s="61"/>
      <c r="B10" s="61"/>
      <c r="C10" s="61"/>
      <c r="D10" s="61"/>
      <c r="E10" s="66"/>
      <c r="F10" s="63"/>
      <c r="G10" s="62"/>
      <c r="H10" s="63"/>
      <c r="I10" s="63"/>
      <c r="J10" s="62"/>
      <c r="K10" s="63"/>
      <c r="L10" s="63"/>
      <c r="M10" s="62"/>
      <c r="N10" s="63"/>
      <c r="O10" s="63"/>
      <c r="P10" s="62"/>
      <c r="Q10" s="63"/>
      <c r="R10" s="63"/>
      <c r="S10" s="62"/>
      <c r="T10" s="63"/>
      <c r="U10" s="63"/>
      <c r="V10" s="63"/>
      <c r="W10" s="62"/>
      <c r="X10" s="63"/>
      <c r="Y10" s="63"/>
      <c r="Z10" s="62"/>
      <c r="AA10" s="63"/>
      <c r="AB10" s="63"/>
      <c r="AC10" s="62"/>
      <c r="AD10" s="63"/>
      <c r="AE10" s="63"/>
      <c r="AF10" s="63"/>
      <c r="AG10" s="62"/>
      <c r="AH10" s="61"/>
      <c r="AI10" s="8" t="s">
        <v>80</v>
      </c>
      <c r="AJ10" s="7" t="s">
        <v>24</v>
      </c>
      <c r="AK10" s="7" t="s">
        <v>79</v>
      </c>
      <c r="AL10" s="38">
        <v>2</v>
      </c>
      <c r="AM10" s="18">
        <v>45327</v>
      </c>
      <c r="AN10" s="18">
        <v>45330</v>
      </c>
      <c r="AO10" s="7">
        <v>4</v>
      </c>
      <c r="AP10" s="84"/>
      <c r="AQ10" s="81"/>
      <c r="AR10" s="81"/>
      <c r="AS10" s="81"/>
    </row>
    <row r="11" spans="1:45" ht="25.5" x14ac:dyDescent="0.25">
      <c r="A11" s="61"/>
      <c r="B11" s="61"/>
      <c r="C11" s="61"/>
      <c r="D11" s="61"/>
      <c r="E11" s="66"/>
      <c r="F11" s="63"/>
      <c r="G11" s="62"/>
      <c r="H11" s="63"/>
      <c r="I11" s="63"/>
      <c r="J11" s="62"/>
      <c r="K11" s="63"/>
      <c r="L11" s="63"/>
      <c r="M11" s="62"/>
      <c r="N11" s="63"/>
      <c r="O11" s="63"/>
      <c r="P11" s="62"/>
      <c r="Q11" s="63"/>
      <c r="R11" s="63"/>
      <c r="S11" s="62"/>
      <c r="T11" s="63"/>
      <c r="U11" s="63"/>
      <c r="V11" s="63"/>
      <c r="W11" s="62"/>
      <c r="X11" s="63"/>
      <c r="Y11" s="63"/>
      <c r="Z11" s="62"/>
      <c r="AA11" s="63"/>
      <c r="AB11" s="63"/>
      <c r="AC11" s="62"/>
      <c r="AD11" s="63"/>
      <c r="AE11" s="63"/>
      <c r="AF11" s="63"/>
      <c r="AG11" s="62"/>
      <c r="AH11" s="61"/>
      <c r="AI11" s="8" t="s">
        <v>81</v>
      </c>
      <c r="AJ11" s="7" t="s">
        <v>31</v>
      </c>
      <c r="AK11" s="7" t="s">
        <v>79</v>
      </c>
      <c r="AL11" s="38">
        <v>2</v>
      </c>
      <c r="AM11" s="18">
        <v>45327</v>
      </c>
      <c r="AN11" s="18">
        <v>45330</v>
      </c>
      <c r="AO11" s="7">
        <v>4</v>
      </c>
      <c r="AP11" s="84"/>
      <c r="AQ11" s="81"/>
      <c r="AR11" s="81"/>
      <c r="AS11" s="81"/>
    </row>
    <row r="12" spans="1:45" ht="25.5" x14ac:dyDescent="0.25">
      <c r="A12" s="61"/>
      <c r="B12" s="61"/>
      <c r="C12" s="61"/>
      <c r="D12" s="61"/>
      <c r="E12" s="66"/>
      <c r="F12" s="63"/>
      <c r="G12" s="62"/>
      <c r="H12" s="63"/>
      <c r="I12" s="63"/>
      <c r="J12" s="62"/>
      <c r="K12" s="63"/>
      <c r="L12" s="63"/>
      <c r="M12" s="62"/>
      <c r="N12" s="63"/>
      <c r="O12" s="63"/>
      <c r="P12" s="62"/>
      <c r="Q12" s="63"/>
      <c r="R12" s="63"/>
      <c r="S12" s="62"/>
      <c r="T12" s="63"/>
      <c r="U12" s="63"/>
      <c r="V12" s="63"/>
      <c r="W12" s="62"/>
      <c r="X12" s="63"/>
      <c r="Y12" s="63"/>
      <c r="Z12" s="62"/>
      <c r="AA12" s="63"/>
      <c r="AB12" s="63"/>
      <c r="AC12" s="62"/>
      <c r="AD12" s="63"/>
      <c r="AE12" s="63"/>
      <c r="AF12" s="63"/>
      <c r="AG12" s="62"/>
      <c r="AH12" s="61"/>
      <c r="AI12" s="8" t="s">
        <v>82</v>
      </c>
      <c r="AJ12" s="7" t="s">
        <v>26</v>
      </c>
      <c r="AK12" s="7" t="s">
        <v>83</v>
      </c>
      <c r="AL12" s="38">
        <v>2</v>
      </c>
      <c r="AM12" s="18">
        <v>45327</v>
      </c>
      <c r="AN12" s="18">
        <v>45330</v>
      </c>
      <c r="AO12" s="7">
        <v>4</v>
      </c>
      <c r="AP12" s="84"/>
      <c r="AQ12" s="81"/>
      <c r="AR12" s="81"/>
      <c r="AS12" s="81"/>
    </row>
    <row r="13" spans="1:45" ht="25.5" x14ac:dyDescent="0.25">
      <c r="A13" s="61"/>
      <c r="B13" s="61"/>
      <c r="C13" s="61"/>
      <c r="D13" s="61"/>
      <c r="E13" s="66"/>
      <c r="F13" s="63"/>
      <c r="G13" s="62"/>
      <c r="H13" s="63"/>
      <c r="I13" s="63"/>
      <c r="J13" s="62"/>
      <c r="K13" s="63"/>
      <c r="L13" s="63"/>
      <c r="M13" s="62"/>
      <c r="N13" s="63"/>
      <c r="O13" s="63"/>
      <c r="P13" s="62"/>
      <c r="Q13" s="63"/>
      <c r="R13" s="63"/>
      <c r="S13" s="62"/>
      <c r="T13" s="63"/>
      <c r="U13" s="63"/>
      <c r="V13" s="63"/>
      <c r="W13" s="62"/>
      <c r="X13" s="63"/>
      <c r="Y13" s="63"/>
      <c r="Z13" s="62"/>
      <c r="AA13" s="63"/>
      <c r="AB13" s="63"/>
      <c r="AC13" s="62"/>
      <c r="AD13" s="63"/>
      <c r="AE13" s="63"/>
      <c r="AF13" s="63"/>
      <c r="AG13" s="62"/>
      <c r="AH13" s="61"/>
      <c r="AI13" s="8" t="s">
        <v>84</v>
      </c>
      <c r="AJ13" s="7" t="s">
        <v>26</v>
      </c>
      <c r="AK13" s="7" t="s">
        <v>85</v>
      </c>
      <c r="AL13" s="38">
        <v>2</v>
      </c>
      <c r="AM13" s="18">
        <v>45327</v>
      </c>
      <c r="AN13" s="18">
        <v>45330</v>
      </c>
      <c r="AO13" s="7">
        <v>4</v>
      </c>
      <c r="AP13" s="84"/>
      <c r="AQ13" s="81"/>
      <c r="AR13" s="81"/>
      <c r="AS13" s="81"/>
    </row>
    <row r="14" spans="1:45" ht="25.5" x14ac:dyDescent="0.25">
      <c r="A14" s="61"/>
      <c r="B14" s="61"/>
      <c r="C14" s="61"/>
      <c r="D14" s="61"/>
      <c r="E14" s="66"/>
      <c r="F14" s="63"/>
      <c r="G14" s="62"/>
      <c r="H14" s="63"/>
      <c r="I14" s="63"/>
      <c r="J14" s="62"/>
      <c r="K14" s="63"/>
      <c r="L14" s="63"/>
      <c r="M14" s="62"/>
      <c r="N14" s="63"/>
      <c r="O14" s="63"/>
      <c r="P14" s="62"/>
      <c r="Q14" s="63"/>
      <c r="R14" s="63"/>
      <c r="S14" s="62"/>
      <c r="T14" s="63"/>
      <c r="U14" s="63"/>
      <c r="V14" s="63"/>
      <c r="W14" s="62"/>
      <c r="X14" s="63"/>
      <c r="Y14" s="63"/>
      <c r="Z14" s="62"/>
      <c r="AA14" s="63"/>
      <c r="AB14" s="63"/>
      <c r="AC14" s="62"/>
      <c r="AD14" s="63"/>
      <c r="AE14" s="63"/>
      <c r="AF14" s="63"/>
      <c r="AG14" s="62"/>
      <c r="AH14" s="61"/>
      <c r="AI14" s="8" t="s">
        <v>86</v>
      </c>
      <c r="AJ14" s="7" t="s">
        <v>26</v>
      </c>
      <c r="AK14" s="7" t="s">
        <v>87</v>
      </c>
      <c r="AL14" s="38">
        <v>2</v>
      </c>
      <c r="AM14" s="18">
        <v>45327</v>
      </c>
      <c r="AN14" s="18">
        <v>45330</v>
      </c>
      <c r="AO14" s="7">
        <v>4</v>
      </c>
      <c r="AP14" s="85"/>
      <c r="AQ14" s="81"/>
      <c r="AR14" s="81"/>
      <c r="AS14" s="81"/>
    </row>
    <row r="15" spans="1:45" x14ac:dyDescent="0.25">
      <c r="A15" s="61">
        <v>2</v>
      </c>
      <c r="B15" s="61" t="s">
        <v>21</v>
      </c>
      <c r="C15" s="61" t="s">
        <v>88</v>
      </c>
      <c r="D15" s="61" t="s">
        <v>89</v>
      </c>
      <c r="E15" s="66">
        <v>45338</v>
      </c>
      <c r="F15" s="63">
        <f>+WORKDAY.INTL(E15,G15-1,1,[1]Festivos!$A$1:$S$1)</f>
        <v>45352</v>
      </c>
      <c r="G15" s="62">
        <v>11</v>
      </c>
      <c r="H15" s="63">
        <f>WORKDAY(F15,1,[1]Festivos!$A$1:$S$1)</f>
        <v>45355</v>
      </c>
      <c r="I15" s="63">
        <f>+WORKDAY.INTL(H15,J15-1,1,[1]Festivos!$A$1:$S$1)</f>
        <v>45355</v>
      </c>
      <c r="J15" s="62">
        <v>1</v>
      </c>
      <c r="K15" s="63">
        <f>WORKDAY(I15,1,[1]Festivos!$A$1:$S$1)</f>
        <v>45356</v>
      </c>
      <c r="L15" s="63">
        <f>+WORKDAY.INTL(K15,M15-1,1,[1]Festivos!$A$1:$S$1)</f>
        <v>45369</v>
      </c>
      <c r="M15" s="62">
        <v>10</v>
      </c>
      <c r="N15" s="63">
        <f>WORKDAY(L15,1,[1]Festivos!$A$1:$S$1)</f>
        <v>45370</v>
      </c>
      <c r="O15" s="63">
        <f>+WORKDAY.INTL(N15,P15-1,1,[1]Festivos!$A$1:$S$1)</f>
        <v>45373</v>
      </c>
      <c r="P15" s="62">
        <v>4</v>
      </c>
      <c r="Q15" s="63">
        <f>WORKDAY(O15,1,[1]Festivos!$A$1:$S$1)</f>
        <v>45383</v>
      </c>
      <c r="R15" s="63">
        <f>+WORKDAY.INTL(Q15,S15-1,1,[1]Festivos!$A$1:$S$1)</f>
        <v>45385</v>
      </c>
      <c r="S15" s="62">
        <v>3</v>
      </c>
      <c r="T15" s="63">
        <f>+R15</f>
        <v>45385</v>
      </c>
      <c r="U15" s="63">
        <f>WORKDAY(T15,1,[1]Festivos!$A$1:$S$1)</f>
        <v>45386</v>
      </c>
      <c r="V15" s="63">
        <f>+WORKDAY.INTL(U15,W15-1,1,[1]Festivos!$A$1:$S$1)</f>
        <v>45392</v>
      </c>
      <c r="W15" s="62">
        <v>5</v>
      </c>
      <c r="X15" s="63">
        <f>WORKDAY(V15,1,[1]Festivos!$A$1:$S$1)</f>
        <v>45393</v>
      </c>
      <c r="Y15" s="63">
        <f>+WORKDAY.INTL(X15,Z15-1,1,[1]Festivos!$A$1:$S$1)</f>
        <v>45397</v>
      </c>
      <c r="Z15" s="62">
        <v>3</v>
      </c>
      <c r="AA15" s="63">
        <f>WORKDAY(Y15,1,[1]Festivos!$A$1:$S$1)</f>
        <v>45398</v>
      </c>
      <c r="AB15" s="63">
        <f>+WORKDAY.INTL(AA15,AC15-1,1,[1]Festivos!$A$1:$S$1)</f>
        <v>45400</v>
      </c>
      <c r="AC15" s="62">
        <v>3</v>
      </c>
      <c r="AD15" s="63">
        <f>+AB15</f>
        <v>45400</v>
      </c>
      <c r="AE15" s="63">
        <f>WORKDAY(AD15,1,[1]Festivos!$A$1:$S$1)</f>
        <v>45401</v>
      </c>
      <c r="AF15" s="63">
        <f>+WORKDAY.INTL(AE15,AG15-1,1,[1]Festivos!$A$1:$S$1)</f>
        <v>45404</v>
      </c>
      <c r="AG15" s="62">
        <v>2</v>
      </c>
      <c r="AH15" s="61">
        <v>6</v>
      </c>
      <c r="AI15" s="8" t="s">
        <v>80</v>
      </c>
      <c r="AJ15" s="7" t="s">
        <v>24</v>
      </c>
      <c r="AK15" s="7" t="s">
        <v>79</v>
      </c>
      <c r="AL15" s="17">
        <v>10</v>
      </c>
      <c r="AM15" s="18">
        <v>45356</v>
      </c>
      <c r="AN15" s="18">
        <v>45369</v>
      </c>
      <c r="AO15" s="7">
        <v>10</v>
      </c>
      <c r="AP15" s="84">
        <f>+G15+J15+M15+P15+S15+W15+Z15+AC15+AG15+2</f>
        <v>44</v>
      </c>
      <c r="AQ15" s="81">
        <f>+(G15+J15)/AP15</f>
        <v>0.27272727272727271</v>
      </c>
      <c r="AR15" s="81">
        <f>+M15/AP15</f>
        <v>0.22727272727272727</v>
      </c>
      <c r="AS15" s="81">
        <f>+(P15+S15+W15+Z15+AC15+AG15+2)/AP15</f>
        <v>0.5</v>
      </c>
    </row>
    <row r="16" spans="1:45" ht="25.5" x14ac:dyDescent="0.25">
      <c r="A16" s="61"/>
      <c r="B16" s="61"/>
      <c r="C16" s="61"/>
      <c r="D16" s="61"/>
      <c r="E16" s="66"/>
      <c r="F16" s="63"/>
      <c r="G16" s="62"/>
      <c r="H16" s="63"/>
      <c r="I16" s="63"/>
      <c r="J16" s="62"/>
      <c r="K16" s="63"/>
      <c r="L16" s="63"/>
      <c r="M16" s="62"/>
      <c r="N16" s="63"/>
      <c r="O16" s="63"/>
      <c r="P16" s="62"/>
      <c r="Q16" s="63"/>
      <c r="R16" s="63"/>
      <c r="S16" s="62"/>
      <c r="T16" s="63"/>
      <c r="U16" s="63"/>
      <c r="V16" s="63"/>
      <c r="W16" s="62"/>
      <c r="X16" s="63"/>
      <c r="Y16" s="63"/>
      <c r="Z16" s="62"/>
      <c r="AA16" s="63"/>
      <c r="AB16" s="63"/>
      <c r="AC16" s="62"/>
      <c r="AD16" s="63"/>
      <c r="AE16" s="63"/>
      <c r="AF16" s="63"/>
      <c r="AG16" s="62"/>
      <c r="AH16" s="61"/>
      <c r="AI16" s="8" t="s">
        <v>78</v>
      </c>
      <c r="AJ16" s="7" t="s">
        <v>38</v>
      </c>
      <c r="AK16" s="7" t="s">
        <v>79</v>
      </c>
      <c r="AL16" s="17">
        <v>10</v>
      </c>
      <c r="AM16" s="18">
        <v>45356</v>
      </c>
      <c r="AN16" s="18">
        <v>45369</v>
      </c>
      <c r="AO16" s="7">
        <v>10</v>
      </c>
      <c r="AP16" s="84"/>
      <c r="AQ16" s="81"/>
      <c r="AR16" s="81"/>
      <c r="AS16" s="81"/>
    </row>
    <row r="17" spans="1:45" ht="25.5" x14ac:dyDescent="0.25">
      <c r="A17" s="61"/>
      <c r="B17" s="61"/>
      <c r="C17" s="61"/>
      <c r="D17" s="61"/>
      <c r="E17" s="66"/>
      <c r="F17" s="63"/>
      <c r="G17" s="62"/>
      <c r="H17" s="63"/>
      <c r="I17" s="63"/>
      <c r="J17" s="62"/>
      <c r="K17" s="63"/>
      <c r="L17" s="63"/>
      <c r="M17" s="62"/>
      <c r="N17" s="63"/>
      <c r="O17" s="63"/>
      <c r="P17" s="62"/>
      <c r="Q17" s="63"/>
      <c r="R17" s="63"/>
      <c r="S17" s="62"/>
      <c r="T17" s="63"/>
      <c r="U17" s="63"/>
      <c r="V17" s="63"/>
      <c r="W17" s="62"/>
      <c r="X17" s="63"/>
      <c r="Y17" s="63"/>
      <c r="Z17" s="62"/>
      <c r="AA17" s="63"/>
      <c r="AB17" s="63"/>
      <c r="AC17" s="62"/>
      <c r="AD17" s="63"/>
      <c r="AE17" s="63"/>
      <c r="AF17" s="63"/>
      <c r="AG17" s="62"/>
      <c r="AH17" s="61"/>
      <c r="AI17" s="8" t="s">
        <v>81</v>
      </c>
      <c r="AJ17" s="7" t="s">
        <v>31</v>
      </c>
      <c r="AK17" s="7" t="s">
        <v>79</v>
      </c>
      <c r="AL17" s="17">
        <v>10</v>
      </c>
      <c r="AM17" s="18">
        <v>45356</v>
      </c>
      <c r="AN17" s="18">
        <v>45369</v>
      </c>
      <c r="AO17" s="7">
        <v>10</v>
      </c>
      <c r="AP17" s="84"/>
      <c r="AQ17" s="81"/>
      <c r="AR17" s="81"/>
      <c r="AS17" s="81"/>
    </row>
    <row r="18" spans="1:45" ht="25.5" x14ac:dyDescent="0.25">
      <c r="A18" s="61"/>
      <c r="B18" s="61"/>
      <c r="C18" s="61"/>
      <c r="D18" s="61"/>
      <c r="E18" s="66"/>
      <c r="F18" s="63"/>
      <c r="G18" s="62"/>
      <c r="H18" s="63"/>
      <c r="I18" s="63"/>
      <c r="J18" s="62"/>
      <c r="K18" s="63"/>
      <c r="L18" s="63"/>
      <c r="M18" s="62"/>
      <c r="N18" s="63"/>
      <c r="O18" s="63"/>
      <c r="P18" s="62"/>
      <c r="Q18" s="63"/>
      <c r="R18" s="63"/>
      <c r="S18" s="62"/>
      <c r="T18" s="63"/>
      <c r="U18" s="63"/>
      <c r="V18" s="63"/>
      <c r="W18" s="62"/>
      <c r="X18" s="63"/>
      <c r="Y18" s="63"/>
      <c r="Z18" s="62"/>
      <c r="AA18" s="63"/>
      <c r="AB18" s="63"/>
      <c r="AC18" s="62"/>
      <c r="AD18" s="63"/>
      <c r="AE18" s="63"/>
      <c r="AF18" s="63"/>
      <c r="AG18" s="62"/>
      <c r="AH18" s="61"/>
      <c r="AI18" s="8" t="s">
        <v>82</v>
      </c>
      <c r="AJ18" s="7" t="s">
        <v>26</v>
      </c>
      <c r="AK18" s="7" t="s">
        <v>83</v>
      </c>
      <c r="AL18" s="17">
        <v>10</v>
      </c>
      <c r="AM18" s="18">
        <v>45356</v>
      </c>
      <c r="AN18" s="18">
        <v>45369</v>
      </c>
      <c r="AO18" s="7">
        <v>10</v>
      </c>
      <c r="AP18" s="84"/>
      <c r="AQ18" s="81"/>
      <c r="AR18" s="81"/>
      <c r="AS18" s="81"/>
    </row>
    <row r="19" spans="1:45" ht="25.5" x14ac:dyDescent="0.25">
      <c r="A19" s="61"/>
      <c r="B19" s="61"/>
      <c r="C19" s="61"/>
      <c r="D19" s="61"/>
      <c r="E19" s="66"/>
      <c r="F19" s="63"/>
      <c r="G19" s="62"/>
      <c r="H19" s="63"/>
      <c r="I19" s="63"/>
      <c r="J19" s="62"/>
      <c r="K19" s="63"/>
      <c r="L19" s="63"/>
      <c r="M19" s="62"/>
      <c r="N19" s="63"/>
      <c r="O19" s="63"/>
      <c r="P19" s="62"/>
      <c r="Q19" s="63"/>
      <c r="R19" s="63"/>
      <c r="S19" s="62"/>
      <c r="T19" s="63"/>
      <c r="U19" s="63"/>
      <c r="V19" s="63"/>
      <c r="W19" s="62"/>
      <c r="X19" s="63"/>
      <c r="Y19" s="63"/>
      <c r="Z19" s="62"/>
      <c r="AA19" s="63"/>
      <c r="AB19" s="63"/>
      <c r="AC19" s="62"/>
      <c r="AD19" s="63"/>
      <c r="AE19" s="63"/>
      <c r="AF19" s="63"/>
      <c r="AG19" s="62"/>
      <c r="AH19" s="61"/>
      <c r="AI19" s="8" t="s">
        <v>84</v>
      </c>
      <c r="AJ19" s="7" t="s">
        <v>26</v>
      </c>
      <c r="AK19" s="7" t="s">
        <v>85</v>
      </c>
      <c r="AL19" s="17">
        <v>10</v>
      </c>
      <c r="AM19" s="18">
        <v>45356</v>
      </c>
      <c r="AN19" s="18">
        <v>45369</v>
      </c>
      <c r="AO19" s="7">
        <v>10</v>
      </c>
      <c r="AP19" s="84"/>
      <c r="AQ19" s="81"/>
      <c r="AR19" s="81"/>
      <c r="AS19" s="81"/>
    </row>
    <row r="20" spans="1:45" ht="25.5" x14ac:dyDescent="0.25">
      <c r="A20" s="61"/>
      <c r="B20" s="61"/>
      <c r="C20" s="61"/>
      <c r="D20" s="61"/>
      <c r="E20" s="66"/>
      <c r="F20" s="63"/>
      <c r="G20" s="62"/>
      <c r="H20" s="63"/>
      <c r="I20" s="63"/>
      <c r="J20" s="62"/>
      <c r="K20" s="63"/>
      <c r="L20" s="63"/>
      <c r="M20" s="62"/>
      <c r="N20" s="63"/>
      <c r="O20" s="63"/>
      <c r="P20" s="62"/>
      <c r="Q20" s="63"/>
      <c r="R20" s="63"/>
      <c r="S20" s="62"/>
      <c r="T20" s="63"/>
      <c r="U20" s="63"/>
      <c r="V20" s="63"/>
      <c r="W20" s="62"/>
      <c r="X20" s="63"/>
      <c r="Y20" s="63"/>
      <c r="Z20" s="62"/>
      <c r="AA20" s="63"/>
      <c r="AB20" s="63"/>
      <c r="AC20" s="62"/>
      <c r="AD20" s="63"/>
      <c r="AE20" s="63"/>
      <c r="AF20" s="63"/>
      <c r="AG20" s="62"/>
      <c r="AH20" s="61"/>
      <c r="AI20" s="8" t="s">
        <v>86</v>
      </c>
      <c r="AJ20" s="7" t="s">
        <v>26</v>
      </c>
      <c r="AK20" s="7" t="s">
        <v>87</v>
      </c>
      <c r="AL20" s="17">
        <v>10</v>
      </c>
      <c r="AM20" s="18">
        <v>45356</v>
      </c>
      <c r="AN20" s="18">
        <v>45369</v>
      </c>
      <c r="AO20" s="7">
        <v>10</v>
      </c>
      <c r="AP20" s="85"/>
      <c r="AQ20" s="81"/>
      <c r="AR20" s="81"/>
      <c r="AS20" s="81"/>
    </row>
    <row r="21" spans="1:45" ht="25.5" x14ac:dyDescent="0.25">
      <c r="A21" s="61">
        <v>3</v>
      </c>
      <c r="B21" s="61" t="s">
        <v>21</v>
      </c>
      <c r="C21" s="61" t="s">
        <v>90</v>
      </c>
      <c r="D21" s="61" t="s">
        <v>89</v>
      </c>
      <c r="E21" s="66">
        <v>45401</v>
      </c>
      <c r="F21" s="63">
        <f>+WORKDAY.INTL(E21,G21-1,1,[1]Festivos!$A$1:$S$1)</f>
        <v>45418</v>
      </c>
      <c r="G21" s="62">
        <v>11</v>
      </c>
      <c r="H21" s="63">
        <f>WORKDAY(F21,1,[1]Festivos!$A$1:$S$1)</f>
        <v>45419</v>
      </c>
      <c r="I21" s="63">
        <f>+WORKDAY.INTL(H21,J21-1,1,[1]Festivos!$A$1:$S$1)</f>
        <v>45419</v>
      </c>
      <c r="J21" s="62">
        <v>1</v>
      </c>
      <c r="K21" s="63">
        <f>WORKDAY(I21,1,[1]Festivos!$A$1:$S$1)</f>
        <v>45420</v>
      </c>
      <c r="L21" s="63">
        <f>+WORKDAY.INTL(K21,M21-1,1,[1]Festivos!$A$1:$S$1)</f>
        <v>45434</v>
      </c>
      <c r="M21" s="62">
        <v>10</v>
      </c>
      <c r="N21" s="63">
        <f>WORKDAY(L21,1,[1]Festivos!$A$1:$S$1)</f>
        <v>45435</v>
      </c>
      <c r="O21" s="63">
        <f>+WORKDAY.INTL(N21,P21-1,1,[1]Festivos!$A$1:$S$1)</f>
        <v>45440</v>
      </c>
      <c r="P21" s="62">
        <v>4</v>
      </c>
      <c r="Q21" s="63">
        <f>WORKDAY(O21,1,[1]Festivos!$A$1:$S$1)</f>
        <v>45441</v>
      </c>
      <c r="R21" s="63">
        <f>+WORKDAY.INTL(Q21,S21-1,1,[1]Festivos!$A$1:$S$1)</f>
        <v>45443</v>
      </c>
      <c r="S21" s="62">
        <v>3</v>
      </c>
      <c r="T21" s="63">
        <f>+R21</f>
        <v>45443</v>
      </c>
      <c r="U21" s="63">
        <f>WORKDAY(T21,1,[1]Festivos!$A$1:$S$1)</f>
        <v>45447</v>
      </c>
      <c r="V21" s="63">
        <f>+WORKDAY.INTL(U21,W21-1,1,[1]Festivos!$A$1:$S$1)</f>
        <v>45454</v>
      </c>
      <c r="W21" s="62">
        <v>5</v>
      </c>
      <c r="X21" s="63">
        <f>WORKDAY(V21,1,[1]Festivos!$A$1:$S$1)</f>
        <v>45455</v>
      </c>
      <c r="Y21" s="63">
        <f>+WORKDAY.INTL(X21,Z21-1,1,[1]Festivos!$A$1:$S$1)</f>
        <v>45457</v>
      </c>
      <c r="Z21" s="62">
        <v>3</v>
      </c>
      <c r="AA21" s="63">
        <f>WORKDAY(Y21,1,[1]Festivos!$A$1:$S$1)</f>
        <v>45460</v>
      </c>
      <c r="AB21" s="63">
        <f>+WORKDAY.INTL(AA21,AC21-1,1,[1]Festivos!$A$1:$S$1)</f>
        <v>45462</v>
      </c>
      <c r="AC21" s="62">
        <v>3</v>
      </c>
      <c r="AD21" s="63">
        <f>+AB21</f>
        <v>45462</v>
      </c>
      <c r="AE21" s="63">
        <f>WORKDAY(AD21,1,[1]Festivos!$A$1:$S$1)</f>
        <v>45463</v>
      </c>
      <c r="AF21" s="63">
        <f>+WORKDAY.INTL(AE21,AG21-1,1,[1]Festivos!$A$1:$S$1)</f>
        <v>45464</v>
      </c>
      <c r="AG21" s="62">
        <v>2</v>
      </c>
      <c r="AH21" s="61">
        <v>6</v>
      </c>
      <c r="AI21" s="8" t="s">
        <v>81</v>
      </c>
      <c r="AJ21" s="7" t="s">
        <v>31</v>
      </c>
      <c r="AK21" s="7" t="s">
        <v>79</v>
      </c>
      <c r="AL21" s="17">
        <v>10</v>
      </c>
      <c r="AM21" s="18">
        <v>45420</v>
      </c>
      <c r="AN21" s="18">
        <v>45434</v>
      </c>
      <c r="AO21" s="7">
        <v>10</v>
      </c>
      <c r="AP21" s="84">
        <f>+G21+J21+M21+P21+S21+W21+Z21+AC21+AG21+2</f>
        <v>44</v>
      </c>
      <c r="AQ21" s="81">
        <f>+(G21+J21)/AP21</f>
        <v>0.27272727272727271</v>
      </c>
      <c r="AR21" s="81">
        <f>+M21/AP21</f>
        <v>0.22727272727272727</v>
      </c>
      <c r="AS21" s="81">
        <f>+(P21+S21+W21+Z21+AC21+AG21+2)/AP21</f>
        <v>0.5</v>
      </c>
    </row>
    <row r="22" spans="1:45" x14ac:dyDescent="0.25">
      <c r="A22" s="61"/>
      <c r="B22" s="61"/>
      <c r="C22" s="61"/>
      <c r="D22" s="61"/>
      <c r="E22" s="66"/>
      <c r="F22" s="63"/>
      <c r="G22" s="62"/>
      <c r="H22" s="63"/>
      <c r="I22" s="63"/>
      <c r="J22" s="62"/>
      <c r="K22" s="63"/>
      <c r="L22" s="63"/>
      <c r="M22" s="62"/>
      <c r="N22" s="63"/>
      <c r="O22" s="63"/>
      <c r="P22" s="62"/>
      <c r="Q22" s="63"/>
      <c r="R22" s="63"/>
      <c r="S22" s="62"/>
      <c r="T22" s="63"/>
      <c r="U22" s="63"/>
      <c r="V22" s="63"/>
      <c r="W22" s="62"/>
      <c r="X22" s="63"/>
      <c r="Y22" s="63"/>
      <c r="Z22" s="62"/>
      <c r="AA22" s="63"/>
      <c r="AB22" s="63"/>
      <c r="AC22" s="62"/>
      <c r="AD22" s="63"/>
      <c r="AE22" s="63"/>
      <c r="AF22" s="63"/>
      <c r="AG22" s="62"/>
      <c r="AH22" s="61"/>
      <c r="AI22" s="8" t="s">
        <v>80</v>
      </c>
      <c r="AJ22" s="7" t="s">
        <v>24</v>
      </c>
      <c r="AK22" s="7" t="s">
        <v>79</v>
      </c>
      <c r="AL22" s="17">
        <v>10</v>
      </c>
      <c r="AM22" s="18">
        <v>45420</v>
      </c>
      <c r="AN22" s="18">
        <v>45434</v>
      </c>
      <c r="AO22" s="7">
        <v>10</v>
      </c>
      <c r="AP22" s="84"/>
      <c r="AQ22" s="81"/>
      <c r="AR22" s="81"/>
      <c r="AS22" s="81"/>
    </row>
    <row r="23" spans="1:45" ht="25.5" x14ac:dyDescent="0.25">
      <c r="A23" s="61"/>
      <c r="B23" s="61"/>
      <c r="C23" s="61"/>
      <c r="D23" s="61"/>
      <c r="E23" s="66"/>
      <c r="F23" s="63"/>
      <c r="G23" s="62"/>
      <c r="H23" s="63"/>
      <c r="I23" s="63"/>
      <c r="J23" s="62"/>
      <c r="K23" s="63"/>
      <c r="L23" s="63"/>
      <c r="M23" s="62"/>
      <c r="N23" s="63"/>
      <c r="O23" s="63"/>
      <c r="P23" s="62"/>
      <c r="Q23" s="63"/>
      <c r="R23" s="63"/>
      <c r="S23" s="62"/>
      <c r="T23" s="63"/>
      <c r="U23" s="63"/>
      <c r="V23" s="63"/>
      <c r="W23" s="62"/>
      <c r="X23" s="63"/>
      <c r="Y23" s="63"/>
      <c r="Z23" s="62"/>
      <c r="AA23" s="63"/>
      <c r="AB23" s="63"/>
      <c r="AC23" s="62"/>
      <c r="AD23" s="63"/>
      <c r="AE23" s="63"/>
      <c r="AF23" s="63"/>
      <c r="AG23" s="62"/>
      <c r="AH23" s="61"/>
      <c r="AI23" s="8" t="s">
        <v>78</v>
      </c>
      <c r="AJ23" s="7" t="s">
        <v>38</v>
      </c>
      <c r="AK23" s="7" t="s">
        <v>79</v>
      </c>
      <c r="AL23" s="17">
        <v>10</v>
      </c>
      <c r="AM23" s="18">
        <v>45420</v>
      </c>
      <c r="AN23" s="18">
        <v>45434</v>
      </c>
      <c r="AO23" s="7">
        <v>10</v>
      </c>
      <c r="AP23" s="84"/>
      <c r="AQ23" s="81"/>
      <c r="AR23" s="81"/>
      <c r="AS23" s="81"/>
    </row>
    <row r="24" spans="1:45" ht="25.5" x14ac:dyDescent="0.25">
      <c r="A24" s="61"/>
      <c r="B24" s="61"/>
      <c r="C24" s="61"/>
      <c r="D24" s="61"/>
      <c r="E24" s="66"/>
      <c r="F24" s="63"/>
      <c r="G24" s="62"/>
      <c r="H24" s="63"/>
      <c r="I24" s="63"/>
      <c r="J24" s="62"/>
      <c r="K24" s="63"/>
      <c r="L24" s="63"/>
      <c r="M24" s="62"/>
      <c r="N24" s="63"/>
      <c r="O24" s="63"/>
      <c r="P24" s="62"/>
      <c r="Q24" s="63"/>
      <c r="R24" s="63"/>
      <c r="S24" s="62"/>
      <c r="T24" s="63"/>
      <c r="U24" s="63"/>
      <c r="V24" s="63"/>
      <c r="W24" s="62"/>
      <c r="X24" s="63"/>
      <c r="Y24" s="63"/>
      <c r="Z24" s="62"/>
      <c r="AA24" s="63"/>
      <c r="AB24" s="63"/>
      <c r="AC24" s="62"/>
      <c r="AD24" s="63"/>
      <c r="AE24" s="63"/>
      <c r="AF24" s="63"/>
      <c r="AG24" s="62"/>
      <c r="AH24" s="61"/>
      <c r="AI24" s="8" t="s">
        <v>82</v>
      </c>
      <c r="AJ24" s="7" t="s">
        <v>26</v>
      </c>
      <c r="AK24" s="7" t="s">
        <v>83</v>
      </c>
      <c r="AL24" s="17">
        <v>10</v>
      </c>
      <c r="AM24" s="18">
        <v>45420</v>
      </c>
      <c r="AN24" s="18">
        <v>45434</v>
      </c>
      <c r="AO24" s="7">
        <v>10</v>
      </c>
      <c r="AP24" s="84"/>
      <c r="AQ24" s="81"/>
      <c r="AR24" s="81"/>
      <c r="AS24" s="81"/>
    </row>
    <row r="25" spans="1:45" ht="25.5" x14ac:dyDescent="0.25">
      <c r="A25" s="61"/>
      <c r="B25" s="61"/>
      <c r="C25" s="61"/>
      <c r="D25" s="61"/>
      <c r="E25" s="66"/>
      <c r="F25" s="63"/>
      <c r="G25" s="62"/>
      <c r="H25" s="63"/>
      <c r="I25" s="63"/>
      <c r="J25" s="62"/>
      <c r="K25" s="63"/>
      <c r="L25" s="63"/>
      <c r="M25" s="62"/>
      <c r="N25" s="63"/>
      <c r="O25" s="63"/>
      <c r="P25" s="62"/>
      <c r="Q25" s="63"/>
      <c r="R25" s="63"/>
      <c r="S25" s="62"/>
      <c r="T25" s="63"/>
      <c r="U25" s="63"/>
      <c r="V25" s="63"/>
      <c r="W25" s="62"/>
      <c r="X25" s="63"/>
      <c r="Y25" s="63"/>
      <c r="Z25" s="62"/>
      <c r="AA25" s="63"/>
      <c r="AB25" s="63"/>
      <c r="AC25" s="62"/>
      <c r="AD25" s="63"/>
      <c r="AE25" s="63"/>
      <c r="AF25" s="63"/>
      <c r="AG25" s="62"/>
      <c r="AH25" s="61"/>
      <c r="AI25" s="8" t="s">
        <v>84</v>
      </c>
      <c r="AJ25" s="7" t="s">
        <v>26</v>
      </c>
      <c r="AK25" s="7" t="s">
        <v>85</v>
      </c>
      <c r="AL25" s="17">
        <v>10</v>
      </c>
      <c r="AM25" s="18">
        <v>45420</v>
      </c>
      <c r="AN25" s="18">
        <v>45434</v>
      </c>
      <c r="AO25" s="7">
        <v>10</v>
      </c>
      <c r="AP25" s="84"/>
      <c r="AQ25" s="81"/>
      <c r="AR25" s="81"/>
      <c r="AS25" s="81"/>
    </row>
    <row r="26" spans="1:45" ht="25.5" x14ac:dyDescent="0.25">
      <c r="A26" s="61"/>
      <c r="B26" s="61"/>
      <c r="C26" s="61"/>
      <c r="D26" s="61"/>
      <c r="E26" s="66"/>
      <c r="F26" s="63"/>
      <c r="G26" s="62"/>
      <c r="H26" s="63"/>
      <c r="I26" s="63"/>
      <c r="J26" s="62"/>
      <c r="K26" s="63"/>
      <c r="L26" s="63"/>
      <c r="M26" s="62"/>
      <c r="N26" s="63"/>
      <c r="O26" s="63"/>
      <c r="P26" s="62"/>
      <c r="Q26" s="63"/>
      <c r="R26" s="63"/>
      <c r="S26" s="62"/>
      <c r="T26" s="63"/>
      <c r="U26" s="63"/>
      <c r="V26" s="63"/>
      <c r="W26" s="62"/>
      <c r="X26" s="63"/>
      <c r="Y26" s="63"/>
      <c r="Z26" s="62"/>
      <c r="AA26" s="63"/>
      <c r="AB26" s="63"/>
      <c r="AC26" s="62"/>
      <c r="AD26" s="63"/>
      <c r="AE26" s="63"/>
      <c r="AF26" s="63"/>
      <c r="AG26" s="62"/>
      <c r="AH26" s="61"/>
      <c r="AI26" s="8" t="s">
        <v>86</v>
      </c>
      <c r="AJ26" s="7" t="s">
        <v>26</v>
      </c>
      <c r="AK26" s="7" t="s">
        <v>87</v>
      </c>
      <c r="AL26" s="17">
        <v>10</v>
      </c>
      <c r="AM26" s="18">
        <v>45420</v>
      </c>
      <c r="AN26" s="18">
        <v>45434</v>
      </c>
      <c r="AO26" s="7">
        <v>10</v>
      </c>
      <c r="AP26" s="85"/>
      <c r="AQ26" s="81"/>
      <c r="AR26" s="81"/>
      <c r="AS26" s="81"/>
    </row>
    <row r="27" spans="1:45" ht="25.5" x14ac:dyDescent="0.25">
      <c r="A27" s="61">
        <v>4</v>
      </c>
      <c r="B27" s="61" t="s">
        <v>21</v>
      </c>
      <c r="C27" s="61" t="s">
        <v>91</v>
      </c>
      <c r="D27" s="61" t="s">
        <v>89</v>
      </c>
      <c r="E27" s="66">
        <v>45463</v>
      </c>
      <c r="F27" s="63">
        <f>+WORKDAY.INTL(E27,G27-1,1,[1]Festivos!$A$1:$S$1)</f>
        <v>45477</v>
      </c>
      <c r="G27" s="62">
        <v>10</v>
      </c>
      <c r="H27" s="63">
        <f>WORKDAY(F27,1,[1]Festivos!$A$1:$S$1)</f>
        <v>45478</v>
      </c>
      <c r="I27" s="63">
        <f>+WORKDAY.INTL(H27,J27-1,1,[1]Festivos!$A$1:$S$1)</f>
        <v>45478</v>
      </c>
      <c r="J27" s="62">
        <v>1</v>
      </c>
      <c r="K27" s="63">
        <f>WORKDAY(I27,1,[1]Festivos!$A$1:$S$1)</f>
        <v>45481</v>
      </c>
      <c r="L27" s="63">
        <f>+WORKDAY.INTL(K27,M27-1,1,[1]Festivos!$A$1:$S$1)</f>
        <v>45491</v>
      </c>
      <c r="M27" s="62">
        <v>9</v>
      </c>
      <c r="N27" s="63">
        <f>WORKDAY(L27,1,[1]Festivos!$A$1:$S$1)</f>
        <v>45492</v>
      </c>
      <c r="O27" s="63">
        <f>+WORKDAY.INTL(N27,P27-1,1,[1]Festivos!$A$1:$S$1)</f>
        <v>45496</v>
      </c>
      <c r="P27" s="62">
        <v>3</v>
      </c>
      <c r="Q27" s="63">
        <f>WORKDAY(O27,1,[1]Festivos!$A$1:$S$1)</f>
        <v>45497</v>
      </c>
      <c r="R27" s="63">
        <f>+WORKDAY.INTL(Q27,S27-1,1,[1]Festivos!$A$1:$S$1)</f>
        <v>45499</v>
      </c>
      <c r="S27" s="62">
        <v>3</v>
      </c>
      <c r="T27" s="63">
        <f>+R27</f>
        <v>45499</v>
      </c>
      <c r="U27" s="63">
        <f>WORKDAY(T27,1,[1]Festivos!$A$1:$S$1)</f>
        <v>45502</v>
      </c>
      <c r="V27" s="63">
        <f>+WORKDAY.INTL(U27,W27-1,1,[1]Festivos!$A$1:$S$1)</f>
        <v>45505</v>
      </c>
      <c r="W27" s="62">
        <v>4</v>
      </c>
      <c r="X27" s="63">
        <f>WORKDAY(V27,1,[1]Festivos!$A$1:$S$1)</f>
        <v>45506</v>
      </c>
      <c r="Y27" s="63">
        <f>+WORKDAY.INTL(X27,Z27-1,1,[1]Festivos!$A$1:$S$1)</f>
        <v>45510</v>
      </c>
      <c r="Z27" s="62">
        <v>3</v>
      </c>
      <c r="AA27" s="63">
        <f>WORKDAY(Y27,1,[1]Festivos!$A$1:$S$1)</f>
        <v>45512</v>
      </c>
      <c r="AB27" s="63">
        <f>+WORKDAY.INTL(AA27,AC27-1,1,[1]Festivos!$A$1:$S$1)</f>
        <v>45516</v>
      </c>
      <c r="AC27" s="62">
        <v>3</v>
      </c>
      <c r="AD27" s="63">
        <f>+AB27</f>
        <v>45516</v>
      </c>
      <c r="AE27" s="63">
        <f>WORKDAY(AD27,1,[1]Festivos!$A$1:$S$1)</f>
        <v>45517</v>
      </c>
      <c r="AF27" s="63">
        <f>+WORKDAY.INTL(AE27,AG27-1,1,[1]Festivos!$A$1:$S$1)</f>
        <v>45518</v>
      </c>
      <c r="AG27" s="62">
        <v>2</v>
      </c>
      <c r="AH27" s="61">
        <v>6</v>
      </c>
      <c r="AI27" s="8" t="s">
        <v>78</v>
      </c>
      <c r="AJ27" s="7" t="s">
        <v>38</v>
      </c>
      <c r="AK27" s="7" t="s">
        <v>79</v>
      </c>
      <c r="AL27" s="17">
        <v>0</v>
      </c>
      <c r="AM27" s="18">
        <v>45481</v>
      </c>
      <c r="AN27" s="18">
        <v>45491</v>
      </c>
      <c r="AO27" s="7">
        <v>9</v>
      </c>
      <c r="AP27" s="84">
        <f>+G27+J27+M27+P27+S27+W27+Z27+AC27+AG27+2</f>
        <v>40</v>
      </c>
      <c r="AQ27" s="81">
        <f>+(G27+J27)/AP27</f>
        <v>0.27500000000000002</v>
      </c>
      <c r="AR27" s="81">
        <f>+M27/AP27</f>
        <v>0.22500000000000001</v>
      </c>
      <c r="AS27" s="81">
        <f>+(P27+S27+W27+Z27+AC27+AG27+2)/AP27</f>
        <v>0.5</v>
      </c>
    </row>
    <row r="28" spans="1:45" x14ac:dyDescent="0.25">
      <c r="A28" s="61"/>
      <c r="B28" s="61"/>
      <c r="C28" s="61"/>
      <c r="D28" s="61"/>
      <c r="E28" s="66"/>
      <c r="F28" s="63"/>
      <c r="G28" s="62"/>
      <c r="H28" s="63"/>
      <c r="I28" s="63"/>
      <c r="J28" s="62"/>
      <c r="K28" s="63"/>
      <c r="L28" s="63"/>
      <c r="M28" s="62"/>
      <c r="N28" s="63"/>
      <c r="O28" s="63"/>
      <c r="P28" s="62"/>
      <c r="Q28" s="63"/>
      <c r="R28" s="63"/>
      <c r="S28" s="62"/>
      <c r="T28" s="63"/>
      <c r="U28" s="63"/>
      <c r="V28" s="63"/>
      <c r="W28" s="62"/>
      <c r="X28" s="63"/>
      <c r="Y28" s="63"/>
      <c r="Z28" s="62"/>
      <c r="AA28" s="63"/>
      <c r="AB28" s="63"/>
      <c r="AC28" s="62"/>
      <c r="AD28" s="63"/>
      <c r="AE28" s="63"/>
      <c r="AF28" s="63"/>
      <c r="AG28" s="62"/>
      <c r="AH28" s="61"/>
      <c r="AI28" s="8" t="s">
        <v>80</v>
      </c>
      <c r="AJ28" s="7" t="s">
        <v>24</v>
      </c>
      <c r="AK28" s="7" t="s">
        <v>79</v>
      </c>
      <c r="AL28" s="17">
        <v>9</v>
      </c>
      <c r="AM28" s="18">
        <v>45481</v>
      </c>
      <c r="AN28" s="18">
        <v>45491</v>
      </c>
      <c r="AO28" s="7">
        <v>9</v>
      </c>
      <c r="AP28" s="84"/>
      <c r="AQ28" s="81"/>
      <c r="AR28" s="81"/>
      <c r="AS28" s="81"/>
    </row>
    <row r="29" spans="1:45" ht="25.5" x14ac:dyDescent="0.25">
      <c r="A29" s="61"/>
      <c r="B29" s="61"/>
      <c r="C29" s="61"/>
      <c r="D29" s="61"/>
      <c r="E29" s="66"/>
      <c r="F29" s="63"/>
      <c r="G29" s="62"/>
      <c r="H29" s="63"/>
      <c r="I29" s="63"/>
      <c r="J29" s="62"/>
      <c r="K29" s="63"/>
      <c r="L29" s="63"/>
      <c r="M29" s="62"/>
      <c r="N29" s="63"/>
      <c r="O29" s="63"/>
      <c r="P29" s="62"/>
      <c r="Q29" s="63"/>
      <c r="R29" s="63"/>
      <c r="S29" s="62"/>
      <c r="T29" s="63"/>
      <c r="U29" s="63"/>
      <c r="V29" s="63"/>
      <c r="W29" s="62"/>
      <c r="X29" s="63"/>
      <c r="Y29" s="63"/>
      <c r="Z29" s="62"/>
      <c r="AA29" s="63"/>
      <c r="AB29" s="63"/>
      <c r="AC29" s="62"/>
      <c r="AD29" s="63"/>
      <c r="AE29" s="63"/>
      <c r="AF29" s="63"/>
      <c r="AG29" s="62"/>
      <c r="AH29" s="61"/>
      <c r="AI29" s="8" t="s">
        <v>81</v>
      </c>
      <c r="AJ29" s="7" t="s">
        <v>31</v>
      </c>
      <c r="AK29" s="7" t="s">
        <v>79</v>
      </c>
      <c r="AL29" s="17">
        <v>9</v>
      </c>
      <c r="AM29" s="18">
        <v>45481</v>
      </c>
      <c r="AN29" s="18">
        <v>45491</v>
      </c>
      <c r="AO29" s="7">
        <v>9</v>
      </c>
      <c r="AP29" s="84"/>
      <c r="AQ29" s="81"/>
      <c r="AR29" s="81"/>
      <c r="AS29" s="81"/>
    </row>
    <row r="30" spans="1:45" ht="25.5" x14ac:dyDescent="0.25">
      <c r="A30" s="61"/>
      <c r="B30" s="61"/>
      <c r="C30" s="61"/>
      <c r="D30" s="61"/>
      <c r="E30" s="66"/>
      <c r="F30" s="63"/>
      <c r="G30" s="62"/>
      <c r="H30" s="63"/>
      <c r="I30" s="63"/>
      <c r="J30" s="62"/>
      <c r="K30" s="63"/>
      <c r="L30" s="63"/>
      <c r="M30" s="62"/>
      <c r="N30" s="63"/>
      <c r="O30" s="63"/>
      <c r="P30" s="62"/>
      <c r="Q30" s="63"/>
      <c r="R30" s="63"/>
      <c r="S30" s="62"/>
      <c r="T30" s="63"/>
      <c r="U30" s="63"/>
      <c r="V30" s="63"/>
      <c r="W30" s="62"/>
      <c r="X30" s="63"/>
      <c r="Y30" s="63"/>
      <c r="Z30" s="62"/>
      <c r="AA30" s="63"/>
      <c r="AB30" s="63"/>
      <c r="AC30" s="62"/>
      <c r="AD30" s="63"/>
      <c r="AE30" s="63"/>
      <c r="AF30" s="63"/>
      <c r="AG30" s="62"/>
      <c r="AH30" s="61"/>
      <c r="AI30" s="8" t="s">
        <v>82</v>
      </c>
      <c r="AJ30" s="7" t="s">
        <v>26</v>
      </c>
      <c r="AK30" s="7" t="s">
        <v>83</v>
      </c>
      <c r="AL30" s="17">
        <v>9</v>
      </c>
      <c r="AM30" s="18">
        <v>45481</v>
      </c>
      <c r="AN30" s="18">
        <v>45491</v>
      </c>
      <c r="AO30" s="7">
        <v>9</v>
      </c>
      <c r="AP30" s="84"/>
      <c r="AQ30" s="81"/>
      <c r="AR30" s="81"/>
      <c r="AS30" s="81"/>
    </row>
    <row r="31" spans="1:45" ht="25.5" x14ac:dyDescent="0.25">
      <c r="A31" s="61"/>
      <c r="B31" s="61"/>
      <c r="C31" s="61"/>
      <c r="D31" s="61"/>
      <c r="E31" s="66"/>
      <c r="F31" s="63"/>
      <c r="G31" s="62"/>
      <c r="H31" s="63"/>
      <c r="I31" s="63"/>
      <c r="J31" s="62"/>
      <c r="K31" s="63"/>
      <c r="L31" s="63"/>
      <c r="M31" s="62"/>
      <c r="N31" s="63"/>
      <c r="O31" s="63"/>
      <c r="P31" s="62"/>
      <c r="Q31" s="63"/>
      <c r="R31" s="63"/>
      <c r="S31" s="62"/>
      <c r="T31" s="63"/>
      <c r="U31" s="63"/>
      <c r="V31" s="63"/>
      <c r="W31" s="62"/>
      <c r="X31" s="63"/>
      <c r="Y31" s="63"/>
      <c r="Z31" s="62"/>
      <c r="AA31" s="63"/>
      <c r="AB31" s="63"/>
      <c r="AC31" s="62"/>
      <c r="AD31" s="63"/>
      <c r="AE31" s="63"/>
      <c r="AF31" s="63"/>
      <c r="AG31" s="62"/>
      <c r="AH31" s="61"/>
      <c r="AI31" s="8" t="s">
        <v>84</v>
      </c>
      <c r="AJ31" s="7" t="s">
        <v>26</v>
      </c>
      <c r="AK31" s="7" t="s">
        <v>85</v>
      </c>
      <c r="AL31" s="17">
        <v>9</v>
      </c>
      <c r="AM31" s="18">
        <v>45481</v>
      </c>
      <c r="AN31" s="18">
        <v>45491</v>
      </c>
      <c r="AO31" s="7">
        <v>9</v>
      </c>
      <c r="AP31" s="84"/>
      <c r="AQ31" s="81"/>
      <c r="AR31" s="81"/>
      <c r="AS31" s="81"/>
    </row>
    <row r="32" spans="1:45" ht="25.5" x14ac:dyDescent="0.25">
      <c r="A32" s="61"/>
      <c r="B32" s="61"/>
      <c r="C32" s="61"/>
      <c r="D32" s="61"/>
      <c r="E32" s="66"/>
      <c r="F32" s="63"/>
      <c r="G32" s="62"/>
      <c r="H32" s="63"/>
      <c r="I32" s="63"/>
      <c r="J32" s="62"/>
      <c r="K32" s="63"/>
      <c r="L32" s="63"/>
      <c r="M32" s="62"/>
      <c r="N32" s="63"/>
      <c r="O32" s="63"/>
      <c r="P32" s="62"/>
      <c r="Q32" s="63"/>
      <c r="R32" s="63"/>
      <c r="S32" s="62"/>
      <c r="T32" s="63"/>
      <c r="U32" s="63"/>
      <c r="V32" s="63"/>
      <c r="W32" s="62"/>
      <c r="X32" s="63"/>
      <c r="Y32" s="63"/>
      <c r="Z32" s="62"/>
      <c r="AA32" s="63"/>
      <c r="AB32" s="63"/>
      <c r="AC32" s="62"/>
      <c r="AD32" s="63"/>
      <c r="AE32" s="63"/>
      <c r="AF32" s="63"/>
      <c r="AG32" s="62"/>
      <c r="AH32" s="61"/>
      <c r="AI32" s="8" t="s">
        <v>86</v>
      </c>
      <c r="AJ32" s="7" t="s">
        <v>26</v>
      </c>
      <c r="AK32" s="7" t="s">
        <v>87</v>
      </c>
      <c r="AL32" s="17">
        <v>9</v>
      </c>
      <c r="AM32" s="18">
        <v>45481</v>
      </c>
      <c r="AN32" s="18">
        <v>45491</v>
      </c>
      <c r="AO32" s="7">
        <v>9</v>
      </c>
      <c r="AP32" s="85"/>
      <c r="AQ32" s="81"/>
      <c r="AR32" s="81"/>
      <c r="AS32" s="81"/>
    </row>
    <row r="33" spans="1:45" x14ac:dyDescent="0.25">
      <c r="A33" s="61">
        <v>5</v>
      </c>
      <c r="B33" s="61" t="s">
        <v>21</v>
      </c>
      <c r="C33" s="61" t="s">
        <v>92</v>
      </c>
      <c r="D33" s="61" t="s">
        <v>89</v>
      </c>
      <c r="E33" s="66">
        <v>45516</v>
      </c>
      <c r="F33" s="63">
        <f>+WORKDAY.INTL(E33,G33-1,1,[1]Festivos!$A$1:$S$1)</f>
        <v>45526</v>
      </c>
      <c r="G33" s="62">
        <v>8</v>
      </c>
      <c r="H33" s="63">
        <f>WORKDAY(F33,1,[1]Festivos!$A$1:$S$1)</f>
        <v>45527</v>
      </c>
      <c r="I33" s="63">
        <f>+WORKDAY.INTL(H33,J33-1,1,[1]Festivos!$A$1:$S$1)</f>
        <v>45527</v>
      </c>
      <c r="J33" s="62">
        <v>1</v>
      </c>
      <c r="K33" s="63">
        <f>WORKDAY(I33,1,[1]Festivos!$A$1:$S$1)</f>
        <v>45530</v>
      </c>
      <c r="L33" s="63">
        <f>+WORKDAY.INTL(K33,M33-1,1,[1]Festivos!$A$1:$S$1)</f>
        <v>45537</v>
      </c>
      <c r="M33" s="62">
        <v>6</v>
      </c>
      <c r="N33" s="63">
        <f>WORKDAY(L33,1,[1]Festivos!$A$1:$S$1)</f>
        <v>45538</v>
      </c>
      <c r="O33" s="63">
        <f>+WORKDAY.INTL(N33,P33-1,1,[1]Festivos!$A$1:$S$1)</f>
        <v>45540</v>
      </c>
      <c r="P33" s="62">
        <v>3</v>
      </c>
      <c r="Q33" s="63">
        <f>WORKDAY(O33,1,[1]Festivos!$A$1:$S$1)</f>
        <v>45541</v>
      </c>
      <c r="R33" s="63">
        <f>+WORKDAY.INTL(Q33,S33-1,1,[1]Festivos!$A$1:$S$1)</f>
        <v>45545</v>
      </c>
      <c r="S33" s="62">
        <v>3</v>
      </c>
      <c r="T33" s="63">
        <f>+R33</f>
        <v>45545</v>
      </c>
      <c r="U33" s="63">
        <f>WORKDAY(T33,1,[1]Festivos!$A$1:$S$1)</f>
        <v>45546</v>
      </c>
      <c r="V33" s="63">
        <f>+WORKDAY.INTL(U33,W33-1,1,[1]Festivos!$A$1:$S$1)</f>
        <v>45548</v>
      </c>
      <c r="W33" s="62">
        <v>3</v>
      </c>
      <c r="X33" s="63">
        <f>WORKDAY(V33,1,[1]Festivos!$A$1:$S$1)</f>
        <v>45551</v>
      </c>
      <c r="Y33" s="63">
        <f>+WORKDAY.INTL(X33,Z33-1,1,[1]Festivos!$A$1:$S$1)</f>
        <v>45552</v>
      </c>
      <c r="Z33" s="62">
        <v>2</v>
      </c>
      <c r="AA33" s="63">
        <f>WORKDAY(Y33,1,[1]Festivos!$A$1:$S$1)</f>
        <v>45553</v>
      </c>
      <c r="AB33" s="63">
        <f>+WORKDAY.INTL(AA33,AC33-1,1,[1]Festivos!$A$1:$S$1)</f>
        <v>45555</v>
      </c>
      <c r="AC33" s="62">
        <v>3</v>
      </c>
      <c r="AD33" s="63">
        <f>+AB33</f>
        <v>45555</v>
      </c>
      <c r="AE33" s="63">
        <f>WORKDAY(AD33,1,[1]Festivos!$A$1:$S$1)</f>
        <v>45558</v>
      </c>
      <c r="AF33" s="63">
        <f>+WORKDAY.INTL(AE33,AG33-1,1,[1]Festivos!$A$1:$S$1)</f>
        <v>45558</v>
      </c>
      <c r="AG33" s="62">
        <v>1</v>
      </c>
      <c r="AH33" s="61">
        <v>6</v>
      </c>
      <c r="AI33" s="8" t="s">
        <v>80</v>
      </c>
      <c r="AJ33" s="7" t="s">
        <v>24</v>
      </c>
      <c r="AK33" s="7" t="s">
        <v>79</v>
      </c>
      <c r="AL33" s="17">
        <v>3</v>
      </c>
      <c r="AM33" s="18">
        <v>45530</v>
      </c>
      <c r="AN33" s="18">
        <v>45537</v>
      </c>
      <c r="AO33" s="7">
        <v>6</v>
      </c>
      <c r="AP33" s="84">
        <f>+G33+J33+M33+P33+S33+W33+Z33+AC33+AG33+2</f>
        <v>32</v>
      </c>
      <c r="AQ33" s="81">
        <f>+(G33+J33)/AP33</f>
        <v>0.28125</v>
      </c>
      <c r="AR33" s="81">
        <f>+M33/AP33</f>
        <v>0.1875</v>
      </c>
      <c r="AS33" s="81">
        <f>+(P33+S33+W33+Z33+AC33+AG33+2)/AP33</f>
        <v>0.53125</v>
      </c>
    </row>
    <row r="34" spans="1:45" ht="25.5" x14ac:dyDescent="0.25">
      <c r="A34" s="61"/>
      <c r="B34" s="61"/>
      <c r="C34" s="61"/>
      <c r="D34" s="61"/>
      <c r="E34" s="66"/>
      <c r="F34" s="63"/>
      <c r="G34" s="62"/>
      <c r="H34" s="63"/>
      <c r="I34" s="63"/>
      <c r="J34" s="62"/>
      <c r="K34" s="63"/>
      <c r="L34" s="63"/>
      <c r="M34" s="62"/>
      <c r="N34" s="63"/>
      <c r="O34" s="63"/>
      <c r="P34" s="62"/>
      <c r="Q34" s="63"/>
      <c r="R34" s="63"/>
      <c r="S34" s="62"/>
      <c r="T34" s="63"/>
      <c r="U34" s="63"/>
      <c r="V34" s="63"/>
      <c r="W34" s="62"/>
      <c r="X34" s="63"/>
      <c r="Y34" s="63"/>
      <c r="Z34" s="62"/>
      <c r="AA34" s="63"/>
      <c r="AB34" s="63"/>
      <c r="AC34" s="62"/>
      <c r="AD34" s="63"/>
      <c r="AE34" s="63"/>
      <c r="AF34" s="63"/>
      <c r="AG34" s="62"/>
      <c r="AH34" s="61"/>
      <c r="AI34" s="8" t="s">
        <v>78</v>
      </c>
      <c r="AJ34" s="7" t="s">
        <v>38</v>
      </c>
      <c r="AK34" s="7" t="s">
        <v>79</v>
      </c>
      <c r="AL34" s="17">
        <v>0</v>
      </c>
      <c r="AM34" s="18">
        <v>45530</v>
      </c>
      <c r="AN34" s="18">
        <v>45537</v>
      </c>
      <c r="AO34" s="7">
        <v>6</v>
      </c>
      <c r="AP34" s="84"/>
      <c r="AQ34" s="81"/>
      <c r="AR34" s="81"/>
      <c r="AS34" s="81"/>
    </row>
    <row r="35" spans="1:45" ht="25.5" x14ac:dyDescent="0.25">
      <c r="A35" s="61"/>
      <c r="B35" s="61"/>
      <c r="C35" s="61"/>
      <c r="D35" s="61"/>
      <c r="E35" s="66"/>
      <c r="F35" s="63"/>
      <c r="G35" s="62"/>
      <c r="H35" s="63"/>
      <c r="I35" s="63"/>
      <c r="J35" s="62"/>
      <c r="K35" s="63"/>
      <c r="L35" s="63"/>
      <c r="M35" s="62"/>
      <c r="N35" s="63"/>
      <c r="O35" s="63"/>
      <c r="P35" s="62"/>
      <c r="Q35" s="63"/>
      <c r="R35" s="63"/>
      <c r="S35" s="62"/>
      <c r="T35" s="63"/>
      <c r="U35" s="63"/>
      <c r="V35" s="63"/>
      <c r="W35" s="62"/>
      <c r="X35" s="63"/>
      <c r="Y35" s="63"/>
      <c r="Z35" s="62"/>
      <c r="AA35" s="63"/>
      <c r="AB35" s="63"/>
      <c r="AC35" s="62"/>
      <c r="AD35" s="63"/>
      <c r="AE35" s="63"/>
      <c r="AF35" s="63"/>
      <c r="AG35" s="62"/>
      <c r="AH35" s="61"/>
      <c r="AI35" s="8" t="s">
        <v>81</v>
      </c>
      <c r="AJ35" s="7" t="s">
        <v>31</v>
      </c>
      <c r="AK35" s="7" t="s">
        <v>79</v>
      </c>
      <c r="AL35" s="17">
        <v>3</v>
      </c>
      <c r="AM35" s="18">
        <v>45530</v>
      </c>
      <c r="AN35" s="18">
        <v>45537</v>
      </c>
      <c r="AO35" s="7">
        <v>6</v>
      </c>
      <c r="AP35" s="84"/>
      <c r="AQ35" s="81"/>
      <c r="AR35" s="81"/>
      <c r="AS35" s="81"/>
    </row>
    <row r="36" spans="1:45" ht="25.5" x14ac:dyDescent="0.25">
      <c r="A36" s="61"/>
      <c r="B36" s="61"/>
      <c r="C36" s="61"/>
      <c r="D36" s="61"/>
      <c r="E36" s="66"/>
      <c r="F36" s="63"/>
      <c r="G36" s="62"/>
      <c r="H36" s="63"/>
      <c r="I36" s="63"/>
      <c r="J36" s="62"/>
      <c r="K36" s="63"/>
      <c r="L36" s="63"/>
      <c r="M36" s="62"/>
      <c r="N36" s="63"/>
      <c r="O36" s="63"/>
      <c r="P36" s="62"/>
      <c r="Q36" s="63"/>
      <c r="R36" s="63"/>
      <c r="S36" s="62"/>
      <c r="T36" s="63"/>
      <c r="U36" s="63"/>
      <c r="V36" s="63"/>
      <c r="W36" s="62"/>
      <c r="X36" s="63"/>
      <c r="Y36" s="63"/>
      <c r="Z36" s="62"/>
      <c r="AA36" s="63"/>
      <c r="AB36" s="63"/>
      <c r="AC36" s="62"/>
      <c r="AD36" s="63"/>
      <c r="AE36" s="63"/>
      <c r="AF36" s="63"/>
      <c r="AG36" s="62"/>
      <c r="AH36" s="61"/>
      <c r="AI36" s="8" t="s">
        <v>82</v>
      </c>
      <c r="AJ36" s="7" t="s">
        <v>26</v>
      </c>
      <c r="AK36" s="7" t="s">
        <v>83</v>
      </c>
      <c r="AL36" s="17">
        <v>3</v>
      </c>
      <c r="AM36" s="18">
        <v>45530</v>
      </c>
      <c r="AN36" s="18">
        <v>45537</v>
      </c>
      <c r="AO36" s="7">
        <v>6</v>
      </c>
      <c r="AP36" s="84"/>
      <c r="AQ36" s="81"/>
      <c r="AR36" s="81"/>
      <c r="AS36" s="81"/>
    </row>
    <row r="37" spans="1:45" ht="25.5" x14ac:dyDescent="0.25">
      <c r="A37" s="61"/>
      <c r="B37" s="61"/>
      <c r="C37" s="61"/>
      <c r="D37" s="61"/>
      <c r="E37" s="66"/>
      <c r="F37" s="63"/>
      <c r="G37" s="62"/>
      <c r="H37" s="63"/>
      <c r="I37" s="63"/>
      <c r="J37" s="62"/>
      <c r="K37" s="63"/>
      <c r="L37" s="63"/>
      <c r="M37" s="62"/>
      <c r="N37" s="63"/>
      <c r="O37" s="63"/>
      <c r="P37" s="62"/>
      <c r="Q37" s="63"/>
      <c r="R37" s="63"/>
      <c r="S37" s="62"/>
      <c r="T37" s="63"/>
      <c r="U37" s="63"/>
      <c r="V37" s="63"/>
      <c r="W37" s="62"/>
      <c r="X37" s="63"/>
      <c r="Y37" s="63"/>
      <c r="Z37" s="62"/>
      <c r="AA37" s="63"/>
      <c r="AB37" s="63"/>
      <c r="AC37" s="62"/>
      <c r="AD37" s="63"/>
      <c r="AE37" s="63"/>
      <c r="AF37" s="63"/>
      <c r="AG37" s="62"/>
      <c r="AH37" s="61"/>
      <c r="AI37" s="8" t="s">
        <v>84</v>
      </c>
      <c r="AJ37" s="7" t="s">
        <v>26</v>
      </c>
      <c r="AK37" s="7" t="s">
        <v>85</v>
      </c>
      <c r="AL37" s="17">
        <v>3</v>
      </c>
      <c r="AM37" s="18">
        <v>45530</v>
      </c>
      <c r="AN37" s="18">
        <v>45537</v>
      </c>
      <c r="AO37" s="7">
        <v>6</v>
      </c>
      <c r="AP37" s="84"/>
      <c r="AQ37" s="81"/>
      <c r="AR37" s="81"/>
      <c r="AS37" s="81"/>
    </row>
    <row r="38" spans="1:45" ht="25.5" x14ac:dyDescent="0.25">
      <c r="A38" s="61"/>
      <c r="B38" s="61"/>
      <c r="C38" s="61"/>
      <c r="D38" s="61"/>
      <c r="E38" s="66"/>
      <c r="F38" s="63" t="e">
        <f>+WORKDAY.INTL(E38,G38-1,1,[1]Festivos!$A$1:$S$1)</f>
        <v>#NUM!</v>
      </c>
      <c r="G38" s="62"/>
      <c r="H38" s="63" t="e">
        <f>WORKDAY(F38,1,[1]Festivos!$A$1:$S$1)</f>
        <v>#NUM!</v>
      </c>
      <c r="I38" s="63" t="e">
        <f>+WORKDAY.INTL(H38,J38-1,1,[1]Festivos!$A$1:$S$1)</f>
        <v>#NUM!</v>
      </c>
      <c r="J38" s="62"/>
      <c r="K38" s="63" t="e">
        <f>WORKDAY(I38,1,[1]Festivos!$A$1:$S$1)</f>
        <v>#NUM!</v>
      </c>
      <c r="L38" s="63" t="e">
        <f>+WORKDAY.INTL(K38,M38-1,1,[1]Festivos!$A$1:$S$1)</f>
        <v>#NUM!</v>
      </c>
      <c r="M38" s="62"/>
      <c r="N38" s="63" t="e">
        <f>WORKDAY(L38,1,[1]Festivos!$A$1:$S$1)</f>
        <v>#NUM!</v>
      </c>
      <c r="O38" s="63" t="e">
        <f>+WORKDAY.INTL(N38,P38-1,1,[1]Festivos!$A$1:$S$1)</f>
        <v>#NUM!</v>
      </c>
      <c r="P38" s="62"/>
      <c r="Q38" s="63" t="e">
        <f>WORKDAY(O38,1,[1]Festivos!$A$1:$S$1)</f>
        <v>#NUM!</v>
      </c>
      <c r="R38" s="63" t="e">
        <f>+WORKDAY.INTL(Q38,S38-1,1,[1]Festivos!$A$1:$S$1)</f>
        <v>#NUM!</v>
      </c>
      <c r="S38" s="62"/>
      <c r="T38" s="63"/>
      <c r="U38" s="63">
        <f>WORKDAY(T38,1,[1]Festivos!$A$1:$S$1)</f>
        <v>2</v>
      </c>
      <c r="V38" s="63" t="e">
        <f>+WORKDAY.INTL(U38,W38-1,1,[1]Festivos!$A$1:$S$1)</f>
        <v>#NUM!</v>
      </c>
      <c r="W38" s="62"/>
      <c r="X38" s="63" t="e">
        <f>WORKDAY(V38,1,[1]Festivos!$A$1:$S$1)</f>
        <v>#NUM!</v>
      </c>
      <c r="Y38" s="63" t="e">
        <f>+WORKDAY.INTL(X38,Z38-1,1,[1]Festivos!$A$1:$S$1)</f>
        <v>#NUM!</v>
      </c>
      <c r="Z38" s="62"/>
      <c r="AA38" s="63" t="e">
        <f>WORKDAY(Y38,1,[1]Festivos!$A$1:$S$1)</f>
        <v>#NUM!</v>
      </c>
      <c r="AB38" s="63" t="e">
        <f>+WORKDAY.INTL(AA38,AC38-1,1,[1]Festivos!$A$1:$S$1)</f>
        <v>#NUM!</v>
      </c>
      <c r="AC38" s="62"/>
      <c r="AD38" s="63"/>
      <c r="AE38" s="63">
        <f>WORKDAY(AD38,1,[1]Festivos!$A$1:$S$1)</f>
        <v>2</v>
      </c>
      <c r="AF38" s="63" t="e">
        <f>+WORKDAY.INTL(AE38,AG38-1,1,[1]Festivos!$A$1:$S$1)</f>
        <v>#NUM!</v>
      </c>
      <c r="AG38" s="62"/>
      <c r="AH38" s="61"/>
      <c r="AI38" s="8" t="s">
        <v>86</v>
      </c>
      <c r="AJ38" s="7" t="s">
        <v>26</v>
      </c>
      <c r="AK38" s="7" t="s">
        <v>87</v>
      </c>
      <c r="AL38" s="17">
        <v>3</v>
      </c>
      <c r="AM38" s="18">
        <v>45530</v>
      </c>
      <c r="AN38" s="18">
        <v>45537</v>
      </c>
      <c r="AO38" s="7">
        <v>6</v>
      </c>
      <c r="AP38" s="84"/>
      <c r="AQ38" s="81"/>
      <c r="AR38" s="81"/>
      <c r="AS38" s="81"/>
    </row>
    <row r="39" spans="1:45" ht="25.5" x14ac:dyDescent="0.25">
      <c r="A39" s="61">
        <v>6</v>
      </c>
      <c r="B39" s="61" t="s">
        <v>21</v>
      </c>
      <c r="C39" s="61" t="s">
        <v>93</v>
      </c>
      <c r="D39" s="61" t="s">
        <v>89</v>
      </c>
      <c r="E39" s="66">
        <v>45558</v>
      </c>
      <c r="F39" s="63">
        <f>+WORKDAY.INTL(E39,G39-1,1,[1]Festivos!$A$1:$S$1)</f>
        <v>45567</v>
      </c>
      <c r="G39" s="62">
        <v>8</v>
      </c>
      <c r="H39" s="63">
        <f>WORKDAY(F39,1,[1]Festivos!$A$1:$S$1)</f>
        <v>45568</v>
      </c>
      <c r="I39" s="63">
        <f>+WORKDAY.INTL(H39,J39-1,1,[1]Festivos!$A$1:$S$1)</f>
        <v>45568</v>
      </c>
      <c r="J39" s="62">
        <v>1</v>
      </c>
      <c r="K39" s="63">
        <f>WORKDAY(I39,1,[1]Festivos!$A$1:$S$1)</f>
        <v>45569</v>
      </c>
      <c r="L39" s="63">
        <f>+WORKDAY.INTL(K39,M39-1,1,[1]Festivos!$A$1:$S$1)</f>
        <v>45576</v>
      </c>
      <c r="M39" s="62">
        <v>6</v>
      </c>
      <c r="N39" s="63">
        <f>WORKDAY(L39,1,[1]Festivos!$A$1:$S$1)</f>
        <v>45580</v>
      </c>
      <c r="O39" s="63">
        <f>+WORKDAY.INTL(N39,P39-1,1,[1]Festivos!$A$1:$S$1)</f>
        <v>45582</v>
      </c>
      <c r="P39" s="62">
        <v>3</v>
      </c>
      <c r="Q39" s="63">
        <f>WORKDAY(O39,1,[1]Festivos!$A$1:$S$1)</f>
        <v>45583</v>
      </c>
      <c r="R39" s="63">
        <f>+WORKDAY.INTL(Q39,S39-1,1,[1]Festivos!$A$1:$S$1)</f>
        <v>45587</v>
      </c>
      <c r="S39" s="62">
        <v>3</v>
      </c>
      <c r="T39" s="63">
        <f>+R39</f>
        <v>45587</v>
      </c>
      <c r="U39" s="63">
        <f>WORKDAY(T39,1,[1]Festivos!$A$1:$S$1)</f>
        <v>45588</v>
      </c>
      <c r="V39" s="63">
        <f>+WORKDAY.INTL(U39,W39-1,1,[1]Festivos!$A$1:$S$1)</f>
        <v>45590</v>
      </c>
      <c r="W39" s="62">
        <v>3</v>
      </c>
      <c r="X39" s="63">
        <f>WORKDAY(V39,1,[1]Festivos!$A$1:$S$1)</f>
        <v>45593</v>
      </c>
      <c r="Y39" s="63">
        <f>+WORKDAY.INTL(X39,Z39-1,1,[1]Festivos!$A$1:$S$1)</f>
        <v>45594</v>
      </c>
      <c r="Z39" s="62">
        <v>2</v>
      </c>
      <c r="AA39" s="63">
        <f>WORKDAY(Y39,1,[1]Festivos!$A$1:$S$1)</f>
        <v>45595</v>
      </c>
      <c r="AB39" s="63">
        <f>+WORKDAY.INTL(AA39,AC39-1,1,[1]Festivos!$A$1:$S$1)</f>
        <v>45597</v>
      </c>
      <c r="AC39" s="62">
        <v>3</v>
      </c>
      <c r="AD39" s="63">
        <f>+AB39</f>
        <v>45597</v>
      </c>
      <c r="AE39" s="63">
        <f>WORKDAY(AD39,1,[1]Festivos!$A$1:$S$1)</f>
        <v>45601</v>
      </c>
      <c r="AF39" s="63">
        <f>+WORKDAY.INTL(AE39,AG39-1,1,[1]Festivos!$A$1:$S$1)</f>
        <v>45601</v>
      </c>
      <c r="AG39" s="62">
        <v>1</v>
      </c>
      <c r="AH39" s="61">
        <v>5</v>
      </c>
      <c r="AI39" s="8" t="s">
        <v>81</v>
      </c>
      <c r="AJ39" s="7" t="s">
        <v>31</v>
      </c>
      <c r="AK39" s="7" t="s">
        <v>79</v>
      </c>
      <c r="AL39" s="17">
        <v>3</v>
      </c>
      <c r="AM39" s="18">
        <v>45569</v>
      </c>
      <c r="AN39" s="18">
        <v>45576</v>
      </c>
      <c r="AO39" s="7">
        <v>6</v>
      </c>
      <c r="AP39" s="84">
        <f>+G39+J39+M39+P39+S39+W39+Z39+AC39+AG39+2</f>
        <v>32</v>
      </c>
      <c r="AQ39" s="81">
        <f>+(G39+J39)/AP39</f>
        <v>0.28125</v>
      </c>
      <c r="AR39" s="81">
        <f>+M39/AP39</f>
        <v>0.1875</v>
      </c>
      <c r="AS39" s="81">
        <f>+(P39+S39+W39+Z39+AC39+AG39+2)/AP39</f>
        <v>0.53125</v>
      </c>
    </row>
    <row r="40" spans="1:45" ht="25.5" x14ac:dyDescent="0.25">
      <c r="A40" s="61"/>
      <c r="B40" s="61"/>
      <c r="C40" s="61"/>
      <c r="D40" s="61"/>
      <c r="E40" s="66"/>
      <c r="F40" s="63"/>
      <c r="G40" s="62"/>
      <c r="H40" s="63"/>
      <c r="I40" s="63"/>
      <c r="J40" s="62"/>
      <c r="K40" s="63"/>
      <c r="L40" s="63"/>
      <c r="M40" s="62"/>
      <c r="N40" s="63"/>
      <c r="O40" s="63"/>
      <c r="P40" s="62"/>
      <c r="Q40" s="63"/>
      <c r="R40" s="63"/>
      <c r="S40" s="62"/>
      <c r="T40" s="63"/>
      <c r="U40" s="63"/>
      <c r="V40" s="63"/>
      <c r="W40" s="62"/>
      <c r="X40" s="63"/>
      <c r="Y40" s="63"/>
      <c r="Z40" s="62"/>
      <c r="AA40" s="63"/>
      <c r="AB40" s="63"/>
      <c r="AC40" s="62"/>
      <c r="AD40" s="63"/>
      <c r="AE40" s="63"/>
      <c r="AF40" s="63"/>
      <c r="AG40" s="62"/>
      <c r="AH40" s="61"/>
      <c r="AI40" s="8" t="s">
        <v>82</v>
      </c>
      <c r="AJ40" s="7" t="s">
        <v>26</v>
      </c>
      <c r="AK40" s="7" t="s">
        <v>83</v>
      </c>
      <c r="AL40" s="17">
        <v>3</v>
      </c>
      <c r="AM40" s="18">
        <v>45569</v>
      </c>
      <c r="AN40" s="18">
        <v>45576</v>
      </c>
      <c r="AO40" s="7">
        <v>6</v>
      </c>
      <c r="AP40" s="84"/>
      <c r="AQ40" s="81"/>
      <c r="AR40" s="81"/>
      <c r="AS40" s="81"/>
    </row>
    <row r="41" spans="1:45" ht="25.5" x14ac:dyDescent="0.25">
      <c r="A41" s="61"/>
      <c r="B41" s="61"/>
      <c r="C41" s="61"/>
      <c r="D41" s="61"/>
      <c r="E41" s="66"/>
      <c r="F41" s="63"/>
      <c r="G41" s="62"/>
      <c r="H41" s="63"/>
      <c r="I41" s="63"/>
      <c r="J41" s="62"/>
      <c r="K41" s="63"/>
      <c r="L41" s="63"/>
      <c r="M41" s="62"/>
      <c r="N41" s="63"/>
      <c r="O41" s="63"/>
      <c r="P41" s="62"/>
      <c r="Q41" s="63"/>
      <c r="R41" s="63"/>
      <c r="S41" s="62"/>
      <c r="T41" s="63"/>
      <c r="U41" s="63"/>
      <c r="V41" s="63"/>
      <c r="W41" s="62"/>
      <c r="X41" s="63"/>
      <c r="Y41" s="63"/>
      <c r="Z41" s="62"/>
      <c r="AA41" s="63"/>
      <c r="AB41" s="63"/>
      <c r="AC41" s="62"/>
      <c r="AD41" s="63"/>
      <c r="AE41" s="63"/>
      <c r="AF41" s="63"/>
      <c r="AG41" s="62"/>
      <c r="AH41" s="61"/>
      <c r="AI41" s="8" t="s">
        <v>84</v>
      </c>
      <c r="AJ41" s="7" t="s">
        <v>26</v>
      </c>
      <c r="AK41" s="7" t="s">
        <v>85</v>
      </c>
      <c r="AL41" s="17">
        <v>3</v>
      </c>
      <c r="AM41" s="18">
        <v>45569</v>
      </c>
      <c r="AN41" s="18">
        <v>45576</v>
      </c>
      <c r="AO41" s="7">
        <v>6</v>
      </c>
      <c r="AP41" s="84"/>
      <c r="AQ41" s="81"/>
      <c r="AR41" s="81"/>
      <c r="AS41" s="81"/>
    </row>
    <row r="42" spans="1:45" ht="25.5" x14ac:dyDescent="0.25">
      <c r="A42" s="61"/>
      <c r="B42" s="61"/>
      <c r="C42" s="61"/>
      <c r="D42" s="61"/>
      <c r="E42" s="66"/>
      <c r="F42" s="63"/>
      <c r="G42" s="62"/>
      <c r="H42" s="63"/>
      <c r="I42" s="63"/>
      <c r="J42" s="62"/>
      <c r="K42" s="63"/>
      <c r="L42" s="63"/>
      <c r="M42" s="62"/>
      <c r="N42" s="63"/>
      <c r="O42" s="63"/>
      <c r="P42" s="62"/>
      <c r="Q42" s="63"/>
      <c r="R42" s="63"/>
      <c r="S42" s="62"/>
      <c r="T42" s="63"/>
      <c r="U42" s="63"/>
      <c r="V42" s="63"/>
      <c r="W42" s="62"/>
      <c r="X42" s="63"/>
      <c r="Y42" s="63"/>
      <c r="Z42" s="62"/>
      <c r="AA42" s="63"/>
      <c r="AB42" s="63"/>
      <c r="AC42" s="62"/>
      <c r="AD42" s="63"/>
      <c r="AE42" s="63"/>
      <c r="AF42" s="63"/>
      <c r="AG42" s="62"/>
      <c r="AH42" s="61"/>
      <c r="AI42" s="8" t="s">
        <v>86</v>
      </c>
      <c r="AJ42" s="7" t="s">
        <v>26</v>
      </c>
      <c r="AK42" s="7" t="s">
        <v>87</v>
      </c>
      <c r="AL42" s="17">
        <v>3</v>
      </c>
      <c r="AM42" s="18">
        <v>45569</v>
      </c>
      <c r="AN42" s="18">
        <v>45576</v>
      </c>
      <c r="AO42" s="7">
        <v>6</v>
      </c>
      <c r="AP42" s="84"/>
      <c r="AQ42" s="81"/>
      <c r="AR42" s="81"/>
      <c r="AS42" s="81"/>
    </row>
    <row r="43" spans="1:45" x14ac:dyDescent="0.25">
      <c r="A43" s="61"/>
      <c r="B43" s="61"/>
      <c r="C43" s="61"/>
      <c r="D43" s="61"/>
      <c r="E43" s="66"/>
      <c r="F43" s="63"/>
      <c r="G43" s="62"/>
      <c r="H43" s="63"/>
      <c r="I43" s="63"/>
      <c r="J43" s="62"/>
      <c r="K43" s="63"/>
      <c r="L43" s="63"/>
      <c r="M43" s="62"/>
      <c r="N43" s="63"/>
      <c r="O43" s="63"/>
      <c r="P43" s="62"/>
      <c r="Q43" s="63"/>
      <c r="R43" s="63"/>
      <c r="S43" s="62"/>
      <c r="T43" s="63"/>
      <c r="U43" s="63"/>
      <c r="V43" s="63"/>
      <c r="W43" s="62"/>
      <c r="X43" s="63"/>
      <c r="Y43" s="63"/>
      <c r="Z43" s="62"/>
      <c r="AA43" s="63"/>
      <c r="AB43" s="63"/>
      <c r="AC43" s="62"/>
      <c r="AD43" s="63"/>
      <c r="AE43" s="63"/>
      <c r="AF43" s="63"/>
      <c r="AG43" s="62"/>
      <c r="AH43" s="61"/>
      <c r="AI43" s="8" t="s">
        <v>94</v>
      </c>
      <c r="AJ43" s="7" t="s">
        <v>26</v>
      </c>
      <c r="AK43" s="7" t="s">
        <v>95</v>
      </c>
      <c r="AL43" s="17">
        <v>6</v>
      </c>
      <c r="AM43" s="18">
        <v>45569</v>
      </c>
      <c r="AN43" s="18">
        <v>45576</v>
      </c>
      <c r="AO43" s="7">
        <v>6</v>
      </c>
      <c r="AP43" s="84"/>
      <c r="AQ43" s="81"/>
      <c r="AR43" s="81"/>
      <c r="AS43" s="81"/>
    </row>
    <row r="44" spans="1:45" ht="25.5" x14ac:dyDescent="0.25">
      <c r="A44" s="61">
        <v>7</v>
      </c>
      <c r="B44" s="61" t="s">
        <v>21</v>
      </c>
      <c r="C44" s="61" t="s">
        <v>96</v>
      </c>
      <c r="D44" s="61" t="s">
        <v>89</v>
      </c>
      <c r="E44" s="66">
        <v>45558</v>
      </c>
      <c r="F44" s="63">
        <f>+WORKDAY.INTL(E44,G44-1,1,[1]Festivos!$A$1:$S$1)</f>
        <v>45567</v>
      </c>
      <c r="G44" s="62">
        <v>8</v>
      </c>
      <c r="H44" s="63">
        <f>WORKDAY(F44,1,[1]Festivos!$A$1:$S$1)</f>
        <v>45568</v>
      </c>
      <c r="I44" s="63">
        <f>+WORKDAY.INTL(H44,J44-1,1,[1]Festivos!$A$1:$S$1)</f>
        <v>45568</v>
      </c>
      <c r="J44" s="62">
        <v>1</v>
      </c>
      <c r="K44" s="63">
        <f>WORKDAY(I44,1,[1]Festivos!$A$1:$S$1)</f>
        <v>45569</v>
      </c>
      <c r="L44" s="63">
        <f>+WORKDAY.INTL(K44,M44-1,1,[1]Festivos!$A$1:$S$1)</f>
        <v>45576</v>
      </c>
      <c r="M44" s="62">
        <v>6</v>
      </c>
      <c r="N44" s="63">
        <f>WORKDAY(L44,1,[1]Festivos!$A$1:$S$1)</f>
        <v>45580</v>
      </c>
      <c r="O44" s="63">
        <f>+WORKDAY.INTL(N44,P44-1,1,[1]Festivos!$A$1:$S$1)</f>
        <v>45582</v>
      </c>
      <c r="P44" s="62">
        <v>3</v>
      </c>
      <c r="Q44" s="63">
        <f>WORKDAY(O44,1,[1]Festivos!$A$1:$S$1)</f>
        <v>45583</v>
      </c>
      <c r="R44" s="63">
        <f>+WORKDAY.INTL(Q44,S44-1,1,[1]Festivos!$A$1:$S$1)</f>
        <v>45587</v>
      </c>
      <c r="S44" s="62">
        <v>3</v>
      </c>
      <c r="T44" s="63">
        <f>+R44</f>
        <v>45587</v>
      </c>
      <c r="U44" s="63">
        <f>WORKDAY(T44,1,[1]Festivos!$A$1:$S$1)</f>
        <v>45588</v>
      </c>
      <c r="V44" s="63">
        <f>+WORKDAY.INTL(U44,W44-1,1,[1]Festivos!$A$1:$S$1)</f>
        <v>45590</v>
      </c>
      <c r="W44" s="62">
        <v>3</v>
      </c>
      <c r="X44" s="63">
        <f>WORKDAY(V44,1,[1]Festivos!$A$1:$S$1)</f>
        <v>45593</v>
      </c>
      <c r="Y44" s="63">
        <f>+WORKDAY.INTL(X44,Z44-1,1,[1]Festivos!$A$1:$S$1)</f>
        <v>45594</v>
      </c>
      <c r="Z44" s="62">
        <v>2</v>
      </c>
      <c r="AA44" s="63">
        <f>WORKDAY(Y44,1,[1]Festivos!$A$1:$S$1)</f>
        <v>45595</v>
      </c>
      <c r="AB44" s="63">
        <f>+WORKDAY.INTL(AA44,AC44-1,1,[1]Festivos!$A$1:$S$1)</f>
        <v>45597</v>
      </c>
      <c r="AC44" s="62">
        <v>3</v>
      </c>
      <c r="AD44" s="63">
        <f>+AB44</f>
        <v>45597</v>
      </c>
      <c r="AE44" s="63">
        <f>WORKDAY(AD44,1,[1]Festivos!$A$1:$S$1)</f>
        <v>45601</v>
      </c>
      <c r="AF44" s="63">
        <f>+WORKDAY.INTL(AE44,AG44-1,1,[1]Festivos!$A$1:$S$1)</f>
        <v>45601</v>
      </c>
      <c r="AG44" s="62">
        <v>1</v>
      </c>
      <c r="AH44" s="61">
        <v>4</v>
      </c>
      <c r="AI44" s="8" t="s">
        <v>78</v>
      </c>
      <c r="AJ44" s="7" t="s">
        <v>38</v>
      </c>
      <c r="AK44" s="7" t="s">
        <v>79</v>
      </c>
      <c r="AL44" s="17">
        <v>0</v>
      </c>
      <c r="AM44" s="18">
        <v>45569</v>
      </c>
      <c r="AN44" s="18">
        <v>45576</v>
      </c>
      <c r="AO44" s="7">
        <v>6</v>
      </c>
      <c r="AP44" s="84">
        <f>+G44+J44+M44+P44+S44+W44+Z44+AC44+AG44+2</f>
        <v>32</v>
      </c>
      <c r="AQ44" s="81">
        <f>+(G44+J44)/AP44</f>
        <v>0.28125</v>
      </c>
      <c r="AR44" s="81">
        <f>+M44/AP44</f>
        <v>0.1875</v>
      </c>
      <c r="AS44" s="81">
        <f>+(P44+S44+W44+Z44+AC44+AG44+2)/AP44</f>
        <v>0.53125</v>
      </c>
    </row>
    <row r="45" spans="1:45" x14ac:dyDescent="0.25">
      <c r="A45" s="61"/>
      <c r="B45" s="61"/>
      <c r="C45" s="61"/>
      <c r="D45" s="61"/>
      <c r="E45" s="66"/>
      <c r="F45" s="63"/>
      <c r="G45" s="62"/>
      <c r="H45" s="63"/>
      <c r="I45" s="63"/>
      <c r="J45" s="62"/>
      <c r="K45" s="63"/>
      <c r="L45" s="63"/>
      <c r="M45" s="62"/>
      <c r="N45" s="63"/>
      <c r="O45" s="63"/>
      <c r="P45" s="62"/>
      <c r="Q45" s="63"/>
      <c r="R45" s="63"/>
      <c r="S45" s="62"/>
      <c r="T45" s="63"/>
      <c r="U45" s="63"/>
      <c r="V45" s="63"/>
      <c r="W45" s="62"/>
      <c r="X45" s="63"/>
      <c r="Y45" s="63"/>
      <c r="Z45" s="62"/>
      <c r="AA45" s="63"/>
      <c r="AB45" s="63"/>
      <c r="AC45" s="62"/>
      <c r="AD45" s="63"/>
      <c r="AE45" s="63"/>
      <c r="AF45" s="63"/>
      <c r="AG45" s="62"/>
      <c r="AH45" s="61"/>
      <c r="AI45" s="8" t="s">
        <v>80</v>
      </c>
      <c r="AJ45" s="7" t="s">
        <v>24</v>
      </c>
      <c r="AK45" s="7" t="s">
        <v>79</v>
      </c>
      <c r="AL45" s="17">
        <v>3</v>
      </c>
      <c r="AM45" s="18">
        <v>45569</v>
      </c>
      <c r="AN45" s="18">
        <v>45576</v>
      </c>
      <c r="AO45" s="7">
        <v>6</v>
      </c>
      <c r="AP45" s="84"/>
      <c r="AQ45" s="81"/>
      <c r="AR45" s="81"/>
      <c r="AS45" s="81"/>
    </row>
    <row r="46" spans="1:45" x14ac:dyDescent="0.25">
      <c r="A46" s="61"/>
      <c r="B46" s="61"/>
      <c r="C46" s="61"/>
      <c r="D46" s="61"/>
      <c r="E46" s="66"/>
      <c r="F46" s="63"/>
      <c r="G46" s="62"/>
      <c r="H46" s="63"/>
      <c r="I46" s="63"/>
      <c r="J46" s="62"/>
      <c r="K46" s="63"/>
      <c r="L46" s="63"/>
      <c r="M46" s="62"/>
      <c r="N46" s="63"/>
      <c r="O46" s="63"/>
      <c r="P46" s="62"/>
      <c r="Q46" s="63"/>
      <c r="R46" s="63"/>
      <c r="S46" s="62"/>
      <c r="T46" s="63"/>
      <c r="U46" s="63"/>
      <c r="V46" s="63"/>
      <c r="W46" s="62"/>
      <c r="X46" s="63"/>
      <c r="Y46" s="63"/>
      <c r="Z46" s="62"/>
      <c r="AA46" s="63"/>
      <c r="AB46" s="63"/>
      <c r="AC46" s="62"/>
      <c r="AD46" s="63"/>
      <c r="AE46" s="63"/>
      <c r="AF46" s="63"/>
      <c r="AG46" s="62"/>
      <c r="AH46" s="61"/>
      <c r="AI46" s="8" t="s">
        <v>97</v>
      </c>
      <c r="AJ46" s="7" t="s">
        <v>26</v>
      </c>
      <c r="AK46" s="7" t="s">
        <v>98</v>
      </c>
      <c r="AL46" s="17">
        <v>6</v>
      </c>
      <c r="AM46" s="18">
        <v>45569</v>
      </c>
      <c r="AN46" s="18">
        <v>45576</v>
      </c>
      <c r="AO46" s="7">
        <v>6</v>
      </c>
      <c r="AP46" s="84"/>
      <c r="AQ46" s="81"/>
      <c r="AR46" s="81"/>
      <c r="AS46" s="81"/>
    </row>
    <row r="47" spans="1:45" x14ac:dyDescent="0.25">
      <c r="A47" s="61"/>
      <c r="B47" s="61"/>
      <c r="C47" s="61"/>
      <c r="D47" s="61"/>
      <c r="E47" s="66"/>
      <c r="F47" s="63"/>
      <c r="G47" s="62"/>
      <c r="H47" s="63"/>
      <c r="I47" s="63"/>
      <c r="J47" s="62"/>
      <c r="K47" s="63"/>
      <c r="L47" s="63"/>
      <c r="M47" s="62"/>
      <c r="N47" s="63"/>
      <c r="O47" s="63"/>
      <c r="P47" s="62"/>
      <c r="Q47" s="63"/>
      <c r="R47" s="63"/>
      <c r="S47" s="62"/>
      <c r="T47" s="63"/>
      <c r="U47" s="63"/>
      <c r="V47" s="63"/>
      <c r="W47" s="62"/>
      <c r="X47" s="63"/>
      <c r="Y47" s="63"/>
      <c r="Z47" s="62"/>
      <c r="AA47" s="63"/>
      <c r="AB47" s="63"/>
      <c r="AC47" s="62"/>
      <c r="AD47" s="63"/>
      <c r="AE47" s="63"/>
      <c r="AF47" s="63"/>
      <c r="AG47" s="62"/>
      <c r="AH47" s="61"/>
      <c r="AI47" s="8" t="s">
        <v>97</v>
      </c>
      <c r="AJ47" s="7" t="s">
        <v>26</v>
      </c>
      <c r="AK47" s="7"/>
      <c r="AL47" s="17">
        <v>6</v>
      </c>
      <c r="AM47" s="18">
        <v>45569</v>
      </c>
      <c r="AN47" s="18">
        <v>45576</v>
      </c>
      <c r="AO47" s="7">
        <v>6</v>
      </c>
      <c r="AP47" s="84"/>
      <c r="AQ47" s="81"/>
      <c r="AR47" s="81"/>
      <c r="AS47" s="81"/>
    </row>
    <row r="48" spans="1:45" ht="25.5" x14ac:dyDescent="0.25">
      <c r="A48" s="61">
        <v>8</v>
      </c>
      <c r="B48" s="61" t="s">
        <v>21</v>
      </c>
      <c r="C48" s="61" t="s">
        <v>99</v>
      </c>
      <c r="D48" s="61" t="s">
        <v>89</v>
      </c>
      <c r="E48" s="66">
        <v>45601</v>
      </c>
      <c r="F48" s="63">
        <f>+WORKDAY.INTL(E48,G48-1,1,[1]Festivos!$A$1:$S$1)</f>
        <v>45609</v>
      </c>
      <c r="G48" s="62">
        <v>7</v>
      </c>
      <c r="H48" s="63">
        <f>WORKDAY(F48,1,[1]Festivos!$A$1:$S$1)</f>
        <v>45611</v>
      </c>
      <c r="I48" s="63">
        <f>+WORKDAY.INTL(H48,J48-1,1,[1]Festivos!$A$1:$S$1)</f>
        <v>45611</v>
      </c>
      <c r="J48" s="62">
        <v>1</v>
      </c>
      <c r="K48" s="63">
        <f>WORKDAY(I48,1,[1]Festivos!$A$1:$S$1)</f>
        <v>45614</v>
      </c>
      <c r="L48" s="63">
        <f>+WORKDAY.INTL(K48,M48-1,1,[1]Festivos!$A$1:$S$1)</f>
        <v>45618</v>
      </c>
      <c r="M48" s="62">
        <v>5</v>
      </c>
      <c r="N48" s="63">
        <f>WORKDAY(L48,1,[1]Festivos!$A$1:$S$1)</f>
        <v>45621</v>
      </c>
      <c r="O48" s="63">
        <f>+WORKDAY.INTL(N48,P48-1,1,[1]Festivos!$A$1:$S$1)</f>
        <v>45623</v>
      </c>
      <c r="P48" s="62">
        <v>3</v>
      </c>
      <c r="Q48" s="63">
        <f>WORKDAY(O48,1,[1]Festivos!$A$1:$S$1)</f>
        <v>45624</v>
      </c>
      <c r="R48" s="63">
        <f>+WORKDAY.INTL(Q48,S48-1,1,[1]Festivos!$A$1:$S$1)</f>
        <v>45628</v>
      </c>
      <c r="S48" s="62">
        <v>3</v>
      </c>
      <c r="T48" s="63">
        <f>+R48</f>
        <v>45628</v>
      </c>
      <c r="U48" s="63">
        <f>WORKDAY(T48,1,[1]Festivos!$A$1:$S$1)</f>
        <v>45629</v>
      </c>
      <c r="V48" s="63">
        <f>+WORKDAY.INTL(U48,W48-1,1,[1]Festivos!$A$1:$S$1)</f>
        <v>45631</v>
      </c>
      <c r="W48" s="62">
        <v>3</v>
      </c>
      <c r="X48" s="63">
        <f>WORKDAY(V48,1,[1]Festivos!$A$1:$S$1)</f>
        <v>45632</v>
      </c>
      <c r="Y48" s="63">
        <f>+WORKDAY.INTL(X48,Z48-1,1,[1]Festivos!$A$1:$S$1)</f>
        <v>45636</v>
      </c>
      <c r="Z48" s="62">
        <v>3</v>
      </c>
      <c r="AA48" s="63">
        <f>WORKDAY(Y48,1,[1]Festivos!$A$1:$S$1)</f>
        <v>45637</v>
      </c>
      <c r="AB48" s="63">
        <f>+WORKDAY.INTL(AA48,AC48-1,1,[1]Festivos!$A$1:$S$1)</f>
        <v>45639</v>
      </c>
      <c r="AC48" s="62">
        <v>3</v>
      </c>
      <c r="AD48" s="63">
        <f>+AB48</f>
        <v>45639</v>
      </c>
      <c r="AE48" s="63">
        <f>WORKDAY(AD48,1,[1]Festivos!$A$1:$S$1)</f>
        <v>45642</v>
      </c>
      <c r="AF48" s="63">
        <f>+WORKDAY.INTL(AE48,AG48-1,1,[1]Festivos!$A$1:$S$1)</f>
        <v>45642</v>
      </c>
      <c r="AG48" s="62">
        <v>1</v>
      </c>
      <c r="AH48" s="61">
        <v>5</v>
      </c>
      <c r="AI48" s="8" t="s">
        <v>78</v>
      </c>
      <c r="AJ48" s="7" t="s">
        <v>38</v>
      </c>
      <c r="AK48" s="7" t="s">
        <v>79</v>
      </c>
      <c r="AL48" s="17">
        <v>0</v>
      </c>
      <c r="AM48" s="18">
        <v>45614</v>
      </c>
      <c r="AN48" s="18">
        <v>45618</v>
      </c>
      <c r="AO48" s="7">
        <v>5</v>
      </c>
      <c r="AP48" s="84">
        <f>+G48+J48+M48+P48+S48+W48+Z48+AC48+AG48+2</f>
        <v>31</v>
      </c>
      <c r="AQ48" s="81">
        <f>+(G48+J48)/AP48</f>
        <v>0.25806451612903225</v>
      </c>
      <c r="AR48" s="81">
        <f>+M48/AP48</f>
        <v>0.16129032258064516</v>
      </c>
      <c r="AS48" s="81">
        <f>+(P48+S48+W48+Z48+AC48+AG48+2)/AP48</f>
        <v>0.58064516129032262</v>
      </c>
    </row>
    <row r="49" spans="1:47" ht="25.5" x14ac:dyDescent="0.25">
      <c r="A49" s="61"/>
      <c r="B49" s="61"/>
      <c r="C49" s="61"/>
      <c r="D49" s="61"/>
      <c r="E49" s="66"/>
      <c r="F49" s="63"/>
      <c r="G49" s="62"/>
      <c r="H49" s="63"/>
      <c r="I49" s="63"/>
      <c r="J49" s="62"/>
      <c r="K49" s="63"/>
      <c r="L49" s="63"/>
      <c r="M49" s="62"/>
      <c r="N49" s="63"/>
      <c r="O49" s="63"/>
      <c r="P49" s="62"/>
      <c r="Q49" s="63"/>
      <c r="R49" s="63"/>
      <c r="S49" s="62"/>
      <c r="T49" s="63"/>
      <c r="U49" s="63"/>
      <c r="V49" s="63"/>
      <c r="W49" s="62"/>
      <c r="X49" s="63"/>
      <c r="Y49" s="63"/>
      <c r="Z49" s="62"/>
      <c r="AA49" s="63"/>
      <c r="AB49" s="63"/>
      <c r="AC49" s="62"/>
      <c r="AD49" s="63"/>
      <c r="AE49" s="63"/>
      <c r="AF49" s="63"/>
      <c r="AG49" s="62"/>
      <c r="AH49" s="61"/>
      <c r="AI49" s="8" t="s">
        <v>82</v>
      </c>
      <c r="AJ49" s="7" t="s">
        <v>26</v>
      </c>
      <c r="AK49" s="7" t="s">
        <v>83</v>
      </c>
      <c r="AL49" s="17">
        <v>5</v>
      </c>
      <c r="AM49" s="18">
        <v>45614</v>
      </c>
      <c r="AN49" s="18">
        <v>45618</v>
      </c>
      <c r="AO49" s="7">
        <v>5</v>
      </c>
      <c r="AP49" s="84"/>
      <c r="AQ49" s="81"/>
      <c r="AR49" s="81"/>
      <c r="AS49" s="81"/>
    </row>
    <row r="50" spans="1:47" ht="25.5" x14ac:dyDescent="0.25">
      <c r="A50" s="61"/>
      <c r="B50" s="61"/>
      <c r="C50" s="61"/>
      <c r="D50" s="61"/>
      <c r="E50" s="66"/>
      <c r="F50" s="63" t="e">
        <f>+WORKDAY.INTL(E50,G50-1,1,[1]Festivos!$A$1:$S$1)</f>
        <v>#NUM!</v>
      </c>
      <c r="G50" s="62"/>
      <c r="H50" s="63" t="e">
        <f>WORKDAY(F50,1,[1]Festivos!$A$1:$S$1)</f>
        <v>#NUM!</v>
      </c>
      <c r="I50" s="63" t="e">
        <f>+WORKDAY.INTL(H50,J50-1,1,[1]Festivos!$A$1:$S$1)</f>
        <v>#NUM!</v>
      </c>
      <c r="J50" s="62"/>
      <c r="K50" s="63" t="e">
        <f>WORKDAY(I50,1,[1]Festivos!$A$1:$S$1)</f>
        <v>#NUM!</v>
      </c>
      <c r="L50" s="63" t="e">
        <f>+WORKDAY.INTL(K50,M50-1,1,[1]Festivos!$A$1:$S$1)</f>
        <v>#NUM!</v>
      </c>
      <c r="M50" s="62"/>
      <c r="N50" s="63" t="e">
        <f>WORKDAY(L50,1,[1]Festivos!$A$1:$S$1)</f>
        <v>#NUM!</v>
      </c>
      <c r="O50" s="63" t="e">
        <f>+WORKDAY.INTL(N50,P50-1,1,[1]Festivos!$A$1:$S$1)</f>
        <v>#NUM!</v>
      </c>
      <c r="P50" s="62"/>
      <c r="Q50" s="63" t="e">
        <f>WORKDAY(O50,1,[1]Festivos!$A$1:$S$1)</f>
        <v>#NUM!</v>
      </c>
      <c r="R50" s="63" t="e">
        <f>+WORKDAY.INTL(Q50,S50-1,1,[1]Festivos!$A$1:$S$1)</f>
        <v>#NUM!</v>
      </c>
      <c r="S50" s="62"/>
      <c r="T50" s="63"/>
      <c r="U50" s="63">
        <f>WORKDAY(T50,1,[1]Festivos!$A$1:$S$1)</f>
        <v>2</v>
      </c>
      <c r="V50" s="63" t="e">
        <f>+WORKDAY.INTL(U50,W50-1,1,[1]Festivos!$A$1:$S$1)</f>
        <v>#NUM!</v>
      </c>
      <c r="W50" s="62"/>
      <c r="X50" s="63" t="e">
        <f>WORKDAY(V50,1,[1]Festivos!$A$1:$S$1)</f>
        <v>#NUM!</v>
      </c>
      <c r="Y50" s="63" t="e">
        <f>+WORKDAY.INTL(X50,Z50-1,1,[1]Festivos!$A$1:$S$1)</f>
        <v>#NUM!</v>
      </c>
      <c r="Z50" s="62"/>
      <c r="AA50" s="63" t="e">
        <f>WORKDAY(Y50,1,[1]Festivos!$A$1:$S$1)</f>
        <v>#NUM!</v>
      </c>
      <c r="AB50" s="63" t="e">
        <f>+WORKDAY.INTL(AA50,AC50-1,1,[1]Festivos!$A$1:$S$1)</f>
        <v>#NUM!</v>
      </c>
      <c r="AC50" s="62"/>
      <c r="AD50" s="63"/>
      <c r="AE50" s="63">
        <f>WORKDAY(AD50,1,[1]Festivos!$A$1:$S$1)</f>
        <v>2</v>
      </c>
      <c r="AF50" s="63" t="e">
        <f>+WORKDAY.INTL(AE50,AG50-1,1,[1]Festivos!$A$1:$S$1)</f>
        <v>#NUM!</v>
      </c>
      <c r="AG50" s="62"/>
      <c r="AH50" s="61"/>
      <c r="AI50" s="8" t="s">
        <v>84</v>
      </c>
      <c r="AJ50" s="7" t="s">
        <v>26</v>
      </c>
      <c r="AK50" s="7" t="s">
        <v>85</v>
      </c>
      <c r="AL50" s="17">
        <v>5</v>
      </c>
      <c r="AM50" s="18">
        <v>45614</v>
      </c>
      <c r="AN50" s="18">
        <v>45618</v>
      </c>
      <c r="AO50" s="7">
        <v>5</v>
      </c>
      <c r="AP50" s="84"/>
      <c r="AQ50" s="81"/>
      <c r="AR50" s="81"/>
      <c r="AS50" s="81"/>
    </row>
    <row r="51" spans="1:47" ht="25.5" x14ac:dyDescent="0.25">
      <c r="A51" s="61"/>
      <c r="B51" s="61"/>
      <c r="C51" s="61"/>
      <c r="D51" s="61"/>
      <c r="E51" s="66"/>
      <c r="F51" s="63"/>
      <c r="G51" s="62"/>
      <c r="H51" s="63"/>
      <c r="I51" s="63"/>
      <c r="J51" s="62"/>
      <c r="K51" s="63"/>
      <c r="L51" s="63"/>
      <c r="M51" s="62"/>
      <c r="N51" s="63"/>
      <c r="O51" s="63"/>
      <c r="P51" s="62"/>
      <c r="Q51" s="63"/>
      <c r="R51" s="63"/>
      <c r="S51" s="62"/>
      <c r="T51" s="63"/>
      <c r="U51" s="63"/>
      <c r="V51" s="63"/>
      <c r="W51" s="62"/>
      <c r="X51" s="63"/>
      <c r="Y51" s="63"/>
      <c r="Z51" s="62"/>
      <c r="AA51" s="63"/>
      <c r="AB51" s="63"/>
      <c r="AC51" s="62"/>
      <c r="AD51" s="63"/>
      <c r="AE51" s="63"/>
      <c r="AF51" s="63"/>
      <c r="AG51" s="62"/>
      <c r="AH51" s="61"/>
      <c r="AI51" s="8" t="s">
        <v>86</v>
      </c>
      <c r="AJ51" s="7" t="s">
        <v>26</v>
      </c>
      <c r="AK51" s="7" t="s">
        <v>87</v>
      </c>
      <c r="AL51" s="17">
        <v>5</v>
      </c>
      <c r="AM51" s="18">
        <v>45614</v>
      </c>
      <c r="AN51" s="18">
        <v>45618</v>
      </c>
      <c r="AO51" s="7">
        <v>5</v>
      </c>
      <c r="AP51" s="84"/>
      <c r="AQ51" s="81"/>
      <c r="AR51" s="81"/>
      <c r="AS51" s="81"/>
    </row>
    <row r="52" spans="1:47" x14ac:dyDescent="0.25">
      <c r="A52" s="61"/>
      <c r="B52" s="61"/>
      <c r="C52" s="61"/>
      <c r="D52" s="61"/>
      <c r="E52" s="66"/>
      <c r="F52" s="63"/>
      <c r="G52" s="62"/>
      <c r="H52" s="63"/>
      <c r="I52" s="63"/>
      <c r="J52" s="62"/>
      <c r="K52" s="63"/>
      <c r="L52" s="63"/>
      <c r="M52" s="62"/>
      <c r="N52" s="63"/>
      <c r="O52" s="63"/>
      <c r="P52" s="62"/>
      <c r="Q52" s="63"/>
      <c r="R52" s="63"/>
      <c r="S52" s="62"/>
      <c r="T52" s="63"/>
      <c r="U52" s="63"/>
      <c r="V52" s="63"/>
      <c r="W52" s="62"/>
      <c r="X52" s="63"/>
      <c r="Y52" s="63"/>
      <c r="Z52" s="62"/>
      <c r="AA52" s="63"/>
      <c r="AB52" s="63"/>
      <c r="AC52" s="62"/>
      <c r="AD52" s="63"/>
      <c r="AE52" s="63"/>
      <c r="AF52" s="63"/>
      <c r="AG52" s="62"/>
      <c r="AH52" s="61"/>
      <c r="AI52" s="45" t="s">
        <v>97</v>
      </c>
      <c r="AJ52" s="7" t="s">
        <v>26</v>
      </c>
      <c r="AK52" s="7" t="s">
        <v>79</v>
      </c>
      <c r="AL52" s="17">
        <v>5</v>
      </c>
      <c r="AM52" s="18">
        <v>45614</v>
      </c>
      <c r="AN52" s="18">
        <v>45618</v>
      </c>
      <c r="AO52" s="7">
        <v>5</v>
      </c>
      <c r="AP52" s="85"/>
      <c r="AQ52" s="81"/>
      <c r="AR52" s="81"/>
      <c r="AS52" s="81"/>
    </row>
    <row r="53" spans="1:47" x14ac:dyDescent="0.25">
      <c r="A53" s="61">
        <v>9</v>
      </c>
      <c r="B53" s="61" t="s">
        <v>21</v>
      </c>
      <c r="C53" s="61" t="s">
        <v>276</v>
      </c>
      <c r="D53" s="61" t="s">
        <v>89</v>
      </c>
      <c r="E53" s="66">
        <v>45601</v>
      </c>
      <c r="F53" s="98">
        <f>+WORKDAY.INTL(E53,G53-1,1,[1]Festivos!$A$1:$S$1)</f>
        <v>45609</v>
      </c>
      <c r="G53" s="62">
        <v>7</v>
      </c>
      <c r="H53" s="98">
        <f>WORKDAY(F53,1,[1]Festivos!$A$1:$S$1)</f>
        <v>45611</v>
      </c>
      <c r="I53" s="98">
        <f>+WORKDAY.INTL(H53,J53-1,1,[1]Festivos!$A$1:$S$1)</f>
        <v>45611</v>
      </c>
      <c r="J53" s="95">
        <v>1</v>
      </c>
      <c r="K53" s="98">
        <f>WORKDAY(I53,1,[1]Festivos!$A$1:$S$1)</f>
        <v>45614</v>
      </c>
      <c r="L53" s="98">
        <f>+WORKDAY.INTL(K53,M53-1,1,[1]Festivos!$A$1:$S$1)</f>
        <v>45621</v>
      </c>
      <c r="M53" s="95">
        <v>6</v>
      </c>
      <c r="N53" s="98">
        <f>WORKDAY(L53,1,[1]Festivos!$A$1:$S$1)</f>
        <v>45622</v>
      </c>
      <c r="O53" s="98">
        <f>+WORKDAY.INTL(N53,P53-1,1,[1]Festivos!$A$1:$S$1)</f>
        <v>45624</v>
      </c>
      <c r="P53" s="95">
        <v>3</v>
      </c>
      <c r="Q53" s="98">
        <f>WORKDAY(O53,1,[1]Festivos!$A$1:$S$1)</f>
        <v>45625</v>
      </c>
      <c r="R53" s="98">
        <f>+WORKDAY.INTL(Q53,S53-1,1,[1]Festivos!$A$1:$S$1)</f>
        <v>45629</v>
      </c>
      <c r="S53" s="95">
        <v>3</v>
      </c>
      <c r="T53" s="63">
        <f>+R53</f>
        <v>45629</v>
      </c>
      <c r="U53" s="98">
        <f>WORKDAY(T53,1,[1]Festivos!$A$1:$S$1)</f>
        <v>45630</v>
      </c>
      <c r="V53" s="98">
        <f>+WORKDAY.INTL(U53,W53-1,1,[1]Festivos!$A$1:$S$1)</f>
        <v>45632</v>
      </c>
      <c r="W53" s="95">
        <v>3</v>
      </c>
      <c r="X53" s="98">
        <f>WORKDAY(V53,1,[1]Festivos!$A$1:$S$1)</f>
        <v>45635</v>
      </c>
      <c r="Y53" s="98">
        <f>+WORKDAY.INTL(X53,Z53-1,1,[1]Festivos!$A$1:$S$1)</f>
        <v>45637</v>
      </c>
      <c r="Z53" s="95">
        <v>3</v>
      </c>
      <c r="AA53" s="98">
        <f>WORKDAY(Y53,1,[1]Festivos!$A$1:$S$1)</f>
        <v>45638</v>
      </c>
      <c r="AB53" s="98">
        <f>+WORKDAY.INTL(AA53,AC53-1,1,[1]Festivos!$A$1:$S$1)</f>
        <v>45642</v>
      </c>
      <c r="AC53" s="95">
        <v>3</v>
      </c>
      <c r="AD53" s="63">
        <f>+AB53</f>
        <v>45642</v>
      </c>
      <c r="AE53" s="98">
        <f>WORKDAY(AD53,1,[1]Festivos!$A$1:$S$1)</f>
        <v>45643</v>
      </c>
      <c r="AF53" s="98">
        <f>+WORKDAY.INTL(AE53,AG53-1,1,[1]Festivos!$A$1:$S$1)</f>
        <v>45643</v>
      </c>
      <c r="AG53" s="95">
        <v>1</v>
      </c>
      <c r="AH53" s="97">
        <v>4</v>
      </c>
      <c r="AI53" s="8" t="s">
        <v>80</v>
      </c>
      <c r="AJ53" s="7" t="s">
        <v>24</v>
      </c>
      <c r="AK53" s="7" t="s">
        <v>79</v>
      </c>
      <c r="AL53" s="17">
        <v>3</v>
      </c>
      <c r="AM53" s="18">
        <v>45614</v>
      </c>
      <c r="AN53" s="18">
        <v>45621</v>
      </c>
      <c r="AO53" s="7">
        <v>6</v>
      </c>
      <c r="AP53" s="84">
        <f>+G53+J53+M53+P53+S53+W53+Z53+AC53+AG53+2</f>
        <v>32</v>
      </c>
      <c r="AQ53" s="81">
        <f>+(G53+J53)/AP53</f>
        <v>0.25</v>
      </c>
      <c r="AR53" s="81">
        <f>+M53/AP53</f>
        <v>0.1875</v>
      </c>
      <c r="AS53" s="81">
        <f>+(P53+S53+W53+Z53+AC53+AG53+2)/AP53</f>
        <v>0.5625</v>
      </c>
    </row>
    <row r="54" spans="1:47" ht="25.5" x14ac:dyDescent="0.25">
      <c r="A54" s="61"/>
      <c r="B54" s="61"/>
      <c r="C54" s="61"/>
      <c r="D54" s="61"/>
      <c r="E54" s="66"/>
      <c r="F54" s="98"/>
      <c r="G54" s="62"/>
      <c r="H54" s="98"/>
      <c r="I54" s="98"/>
      <c r="J54" s="95"/>
      <c r="K54" s="98"/>
      <c r="L54" s="98"/>
      <c r="M54" s="95"/>
      <c r="N54" s="98"/>
      <c r="O54" s="98"/>
      <c r="P54" s="95"/>
      <c r="Q54" s="98"/>
      <c r="R54" s="98"/>
      <c r="S54" s="95"/>
      <c r="T54" s="63"/>
      <c r="U54" s="98"/>
      <c r="V54" s="98"/>
      <c r="W54" s="95"/>
      <c r="X54" s="98"/>
      <c r="Y54" s="98"/>
      <c r="Z54" s="95"/>
      <c r="AA54" s="98"/>
      <c r="AB54" s="98"/>
      <c r="AC54" s="95"/>
      <c r="AD54" s="63"/>
      <c r="AE54" s="98"/>
      <c r="AF54" s="98"/>
      <c r="AG54" s="95"/>
      <c r="AH54" s="97"/>
      <c r="AI54" s="8" t="s">
        <v>81</v>
      </c>
      <c r="AJ54" s="7" t="s">
        <v>31</v>
      </c>
      <c r="AK54" s="7" t="s">
        <v>79</v>
      </c>
      <c r="AL54" s="17">
        <v>3</v>
      </c>
      <c r="AM54" s="18">
        <v>45614</v>
      </c>
      <c r="AN54" s="18">
        <v>45621</v>
      </c>
      <c r="AO54" s="7">
        <v>6</v>
      </c>
      <c r="AP54" s="84"/>
      <c r="AQ54" s="81"/>
      <c r="AR54" s="81"/>
      <c r="AS54" s="81"/>
    </row>
    <row r="55" spans="1:47" x14ac:dyDescent="0.25">
      <c r="A55" s="61"/>
      <c r="B55" s="61"/>
      <c r="C55" s="61"/>
      <c r="D55" s="61"/>
      <c r="E55" s="66"/>
      <c r="F55" s="98"/>
      <c r="G55" s="62"/>
      <c r="H55" s="98"/>
      <c r="I55" s="98"/>
      <c r="J55" s="95"/>
      <c r="K55" s="98"/>
      <c r="L55" s="98"/>
      <c r="M55" s="95"/>
      <c r="N55" s="98"/>
      <c r="O55" s="98"/>
      <c r="P55" s="95"/>
      <c r="Q55" s="98"/>
      <c r="R55" s="98"/>
      <c r="S55" s="95"/>
      <c r="T55" s="63"/>
      <c r="U55" s="98"/>
      <c r="V55" s="98"/>
      <c r="W55" s="95"/>
      <c r="X55" s="98"/>
      <c r="Y55" s="98"/>
      <c r="Z55" s="95"/>
      <c r="AA55" s="98"/>
      <c r="AB55" s="98"/>
      <c r="AC55" s="95"/>
      <c r="AD55" s="63"/>
      <c r="AE55" s="98"/>
      <c r="AF55" s="98"/>
      <c r="AG55" s="95"/>
      <c r="AH55" s="97"/>
      <c r="AI55" s="8" t="s">
        <v>97</v>
      </c>
      <c r="AJ55" s="7" t="s">
        <v>26</v>
      </c>
      <c r="AK55" s="7" t="s">
        <v>100</v>
      </c>
      <c r="AL55" s="17">
        <v>4.5</v>
      </c>
      <c r="AM55" s="18">
        <v>45614</v>
      </c>
      <c r="AN55" s="18">
        <v>45621</v>
      </c>
      <c r="AO55" s="7">
        <v>6</v>
      </c>
      <c r="AP55" s="84"/>
      <c r="AQ55" s="81"/>
      <c r="AR55" s="81"/>
      <c r="AS55" s="81"/>
    </row>
    <row r="56" spans="1:47" x14ac:dyDescent="0.25">
      <c r="A56" s="61"/>
      <c r="B56" s="61"/>
      <c r="C56" s="61"/>
      <c r="D56" s="61"/>
      <c r="E56" s="66"/>
      <c r="F56" s="98"/>
      <c r="G56" s="62"/>
      <c r="H56" s="98"/>
      <c r="I56" s="98"/>
      <c r="J56" s="95"/>
      <c r="K56" s="98"/>
      <c r="L56" s="98"/>
      <c r="M56" s="95"/>
      <c r="N56" s="98"/>
      <c r="O56" s="98"/>
      <c r="P56" s="95"/>
      <c r="Q56" s="98"/>
      <c r="R56" s="98"/>
      <c r="S56" s="95"/>
      <c r="T56" s="63"/>
      <c r="U56" s="98"/>
      <c r="V56" s="98"/>
      <c r="W56" s="95"/>
      <c r="X56" s="98"/>
      <c r="Y56" s="98"/>
      <c r="Z56" s="95"/>
      <c r="AA56" s="98"/>
      <c r="AB56" s="98"/>
      <c r="AC56" s="95"/>
      <c r="AD56" s="63"/>
      <c r="AE56" s="98"/>
      <c r="AF56" s="98"/>
      <c r="AG56" s="95"/>
      <c r="AH56" s="97"/>
      <c r="AI56" s="8" t="s">
        <v>97</v>
      </c>
      <c r="AJ56" s="7" t="s">
        <v>26</v>
      </c>
      <c r="AK56" s="7"/>
      <c r="AL56" s="17">
        <v>4.5</v>
      </c>
      <c r="AM56" s="18">
        <v>45614</v>
      </c>
      <c r="AN56" s="18">
        <v>45621</v>
      </c>
      <c r="AO56" s="7">
        <v>6</v>
      </c>
      <c r="AP56" s="84"/>
      <c r="AQ56" s="81"/>
      <c r="AR56" s="81"/>
      <c r="AS56" s="81"/>
    </row>
    <row r="57" spans="1:47" x14ac:dyDescent="0.25">
      <c r="A57" s="61">
        <v>1</v>
      </c>
      <c r="B57" s="61" t="s">
        <v>29</v>
      </c>
      <c r="C57" s="121" t="s">
        <v>101</v>
      </c>
      <c r="D57" s="61" t="s">
        <v>53</v>
      </c>
      <c r="E57" s="66">
        <v>45337</v>
      </c>
      <c r="F57" s="63">
        <f>+WORKDAY.INTL(E57,G57-1,1,[2]Festivos!$A$1:$S$1)</f>
        <v>45357</v>
      </c>
      <c r="G57" s="62">
        <v>15</v>
      </c>
      <c r="H57" s="63">
        <f>WORKDAY(F57,1,[2]Festivos!$A$1:$S$1)</f>
        <v>45358</v>
      </c>
      <c r="I57" s="63">
        <f>+WORKDAY.INTL(H57,J57-1,1,[2]Festivos!$A$1:$S$1)</f>
        <v>45363</v>
      </c>
      <c r="J57" s="62">
        <v>4</v>
      </c>
      <c r="K57" s="63">
        <f>WORKDAY(I57,1,[2]Festivos!$A$1:$S$1)</f>
        <v>45364</v>
      </c>
      <c r="L57" s="63">
        <f>+WORKDAY.INTL(K57,M57-1,1,[2]Festivos!$A$1:$S$1)</f>
        <v>45384</v>
      </c>
      <c r="M57" s="62">
        <v>10</v>
      </c>
      <c r="N57" s="63">
        <f>WORKDAY(L57,1,[2]Festivos!$A$1:$S$1)</f>
        <v>45385</v>
      </c>
      <c r="O57" s="63">
        <f>+WORKDAY.INTL(N57,P57-1,1,[2]Festivos!$A$1:$S$1)</f>
        <v>45391</v>
      </c>
      <c r="P57" s="62">
        <v>5</v>
      </c>
      <c r="Q57" s="63">
        <f>WORKDAY(O57,1,[2]Festivos!$A$1:$S$1)</f>
        <v>45392</v>
      </c>
      <c r="R57" s="63">
        <f>+WORKDAY.INTL(Q57,S57-1,1,[2]Festivos!$A$1:$S$1)</f>
        <v>45397</v>
      </c>
      <c r="S57" s="62">
        <v>4</v>
      </c>
      <c r="T57" s="63">
        <f>+R57</f>
        <v>45397</v>
      </c>
      <c r="U57" s="63">
        <f>WORKDAY(T57,1,[2]Festivos!$A$1:$S$1)</f>
        <v>45398</v>
      </c>
      <c r="V57" s="63">
        <f>+WORKDAY.INTL(U57,W57-1,1,[2]Festivos!$A$1:$S$1)</f>
        <v>45404</v>
      </c>
      <c r="W57" s="62">
        <v>5</v>
      </c>
      <c r="X57" s="63">
        <f>WORKDAY(V57,1,[2]Festivos!$A$1:$S$1)</f>
        <v>45405</v>
      </c>
      <c r="Y57" s="63">
        <f>+WORKDAY.INTL(X57,Z57-1,1,[2]Festivos!$A$1:$S$1)</f>
        <v>45408</v>
      </c>
      <c r="Z57" s="62">
        <v>4</v>
      </c>
      <c r="AA57" s="63">
        <f>WORKDAY(Y57,1,[2]Festivos!$A$1:$S$1)</f>
        <v>45411</v>
      </c>
      <c r="AB57" s="63">
        <f>+WORKDAY.INTL(AA57,AC57-1,1,[2]Festivos!$A$1:$S$1)</f>
        <v>45415</v>
      </c>
      <c r="AC57" s="62">
        <v>4</v>
      </c>
      <c r="AD57" s="63">
        <f>+AB57</f>
        <v>45415</v>
      </c>
      <c r="AE57" s="63">
        <f>WORKDAY(AD57,1,[2]Festivos!$A$1:$S$1)</f>
        <v>45418</v>
      </c>
      <c r="AF57" s="63">
        <f>+WORKDAY.INTL(AE57,AG57-1,1,[2]Festivos!$A$1:$S$1)</f>
        <v>45420</v>
      </c>
      <c r="AG57" s="62">
        <v>3</v>
      </c>
      <c r="AH57" s="61">
        <v>9</v>
      </c>
      <c r="AI57" s="8"/>
      <c r="AJ57" s="8"/>
      <c r="AK57" s="8"/>
      <c r="AL57" s="38"/>
      <c r="AM57" s="18"/>
      <c r="AN57" s="18"/>
      <c r="AO57" s="7"/>
      <c r="AP57" s="84">
        <f>+G57+J57+M57+P57+S57+W57+Z57+AC57+AG57+2</f>
        <v>56</v>
      </c>
      <c r="AQ57" s="81">
        <f>+(G57+J57)/AP57</f>
        <v>0.3392857142857143</v>
      </c>
      <c r="AR57" s="81">
        <f>+M57/AP57</f>
        <v>0.17857142857142858</v>
      </c>
      <c r="AS57" s="81">
        <f>+(P57+S57+W57+Z57+AC57+AG57+2)/AP57</f>
        <v>0.48214285714285715</v>
      </c>
    </row>
    <row r="58" spans="1:47" s="1" customFormat="1" x14ac:dyDescent="0.25">
      <c r="A58" s="61"/>
      <c r="B58" s="61"/>
      <c r="C58" s="61"/>
      <c r="D58" s="61"/>
      <c r="E58" s="66"/>
      <c r="F58" s="63"/>
      <c r="G58" s="62"/>
      <c r="H58" s="63"/>
      <c r="I58" s="63"/>
      <c r="J58" s="62"/>
      <c r="K58" s="63"/>
      <c r="L58" s="63"/>
      <c r="M58" s="62"/>
      <c r="N58" s="63"/>
      <c r="O58" s="63"/>
      <c r="P58" s="62"/>
      <c r="Q58" s="63"/>
      <c r="R58" s="63"/>
      <c r="S58" s="62"/>
      <c r="T58" s="63"/>
      <c r="U58" s="63"/>
      <c r="V58" s="63"/>
      <c r="W58" s="62"/>
      <c r="X58" s="63"/>
      <c r="Y58" s="63"/>
      <c r="Z58" s="62"/>
      <c r="AA58" s="63"/>
      <c r="AB58" s="63"/>
      <c r="AC58" s="62"/>
      <c r="AD58" s="63"/>
      <c r="AE58" s="63"/>
      <c r="AF58" s="63"/>
      <c r="AG58" s="62"/>
      <c r="AH58" s="61"/>
      <c r="AI58" s="8" t="s">
        <v>102</v>
      </c>
      <c r="AJ58" s="8" t="s">
        <v>23</v>
      </c>
      <c r="AK58" s="8" t="s">
        <v>79</v>
      </c>
      <c r="AL58" s="38">
        <v>7.5</v>
      </c>
      <c r="AM58" s="18">
        <v>45364</v>
      </c>
      <c r="AN58" s="18">
        <v>45373</v>
      </c>
      <c r="AO58" s="7">
        <v>7.5</v>
      </c>
      <c r="AP58" s="84"/>
      <c r="AQ58" s="81"/>
      <c r="AR58" s="81"/>
      <c r="AS58" s="81"/>
    </row>
    <row r="59" spans="1:47" s="1" customFormat="1" x14ac:dyDescent="0.25">
      <c r="A59" s="61"/>
      <c r="B59" s="61"/>
      <c r="C59" s="61"/>
      <c r="D59" s="61"/>
      <c r="E59" s="66"/>
      <c r="F59" s="63"/>
      <c r="G59" s="62"/>
      <c r="H59" s="63"/>
      <c r="I59" s="63"/>
      <c r="J59" s="62"/>
      <c r="K59" s="63"/>
      <c r="L59" s="63"/>
      <c r="M59" s="62"/>
      <c r="N59" s="63"/>
      <c r="O59" s="63"/>
      <c r="P59" s="62"/>
      <c r="Q59" s="63"/>
      <c r="R59" s="63"/>
      <c r="S59" s="62"/>
      <c r="T59" s="63"/>
      <c r="U59" s="63"/>
      <c r="V59" s="63"/>
      <c r="W59" s="62"/>
      <c r="X59" s="63"/>
      <c r="Y59" s="63"/>
      <c r="Z59" s="62"/>
      <c r="AA59" s="63"/>
      <c r="AB59" s="63"/>
      <c r="AC59" s="62"/>
      <c r="AD59" s="63"/>
      <c r="AE59" s="63"/>
      <c r="AF59" s="63"/>
      <c r="AG59" s="62"/>
      <c r="AH59" s="61"/>
      <c r="AI59" s="8" t="s">
        <v>103</v>
      </c>
      <c r="AJ59" s="8" t="s">
        <v>26</v>
      </c>
      <c r="AK59" s="8" t="s">
        <v>79</v>
      </c>
      <c r="AL59" s="38">
        <v>7.5</v>
      </c>
      <c r="AM59" s="18">
        <v>45364</v>
      </c>
      <c r="AN59" s="18">
        <v>45373</v>
      </c>
      <c r="AO59" s="7">
        <v>7.5</v>
      </c>
      <c r="AP59" s="84"/>
      <c r="AQ59" s="81"/>
      <c r="AR59" s="81"/>
      <c r="AS59" s="81"/>
    </row>
    <row r="60" spans="1:47" s="1" customFormat="1" x14ac:dyDescent="0.25">
      <c r="A60" s="61"/>
      <c r="B60" s="61"/>
      <c r="C60" s="61"/>
      <c r="D60" s="61"/>
      <c r="E60" s="66"/>
      <c r="F60" s="63"/>
      <c r="G60" s="62"/>
      <c r="H60" s="63"/>
      <c r="I60" s="63"/>
      <c r="J60" s="62"/>
      <c r="K60" s="63"/>
      <c r="L60" s="63"/>
      <c r="M60" s="62"/>
      <c r="N60" s="63"/>
      <c r="O60" s="63"/>
      <c r="P60" s="62"/>
      <c r="Q60" s="63"/>
      <c r="R60" s="63"/>
      <c r="S60" s="62"/>
      <c r="T60" s="63"/>
      <c r="U60" s="63"/>
      <c r="V60" s="63"/>
      <c r="W60" s="62"/>
      <c r="X60" s="63"/>
      <c r="Y60" s="63"/>
      <c r="Z60" s="62"/>
      <c r="AA60" s="63"/>
      <c r="AB60" s="63"/>
      <c r="AC60" s="62"/>
      <c r="AD60" s="63"/>
      <c r="AE60" s="63"/>
      <c r="AF60" s="63"/>
      <c r="AG60" s="62"/>
      <c r="AH60" s="61"/>
      <c r="AI60" s="8" t="s">
        <v>104</v>
      </c>
      <c r="AJ60" s="8" t="s">
        <v>23</v>
      </c>
      <c r="AK60" s="8" t="s">
        <v>79</v>
      </c>
      <c r="AL60" s="38">
        <v>7.5</v>
      </c>
      <c r="AM60" s="18">
        <v>45364</v>
      </c>
      <c r="AN60" s="18">
        <v>45373</v>
      </c>
      <c r="AO60" s="7">
        <v>7.5</v>
      </c>
      <c r="AP60" s="84"/>
      <c r="AQ60" s="81"/>
      <c r="AR60" s="81"/>
      <c r="AS60" s="81"/>
    </row>
    <row r="61" spans="1:47" s="1" customFormat="1" x14ac:dyDescent="0.25">
      <c r="A61" s="61"/>
      <c r="B61" s="61"/>
      <c r="C61" s="61"/>
      <c r="D61" s="61"/>
      <c r="E61" s="66"/>
      <c r="F61" s="63"/>
      <c r="G61" s="62"/>
      <c r="H61" s="63"/>
      <c r="I61" s="63"/>
      <c r="J61" s="62"/>
      <c r="K61" s="63"/>
      <c r="L61" s="63"/>
      <c r="M61" s="62"/>
      <c r="N61" s="63"/>
      <c r="O61" s="63"/>
      <c r="P61" s="62"/>
      <c r="Q61" s="63"/>
      <c r="R61" s="63"/>
      <c r="S61" s="62"/>
      <c r="T61" s="63"/>
      <c r="U61" s="63"/>
      <c r="V61" s="63"/>
      <c r="W61" s="62"/>
      <c r="X61" s="63"/>
      <c r="Y61" s="63"/>
      <c r="Z61" s="62"/>
      <c r="AA61" s="63"/>
      <c r="AB61" s="63"/>
      <c r="AC61" s="62"/>
      <c r="AD61" s="63"/>
      <c r="AE61" s="63"/>
      <c r="AF61" s="63"/>
      <c r="AG61" s="62"/>
      <c r="AH61" s="61"/>
      <c r="AI61" s="8" t="s">
        <v>105</v>
      </c>
      <c r="AJ61" s="8" t="s">
        <v>26</v>
      </c>
      <c r="AK61" s="8" t="s">
        <v>106</v>
      </c>
      <c r="AL61" s="38">
        <v>7.5</v>
      </c>
      <c r="AM61" s="18">
        <v>45364</v>
      </c>
      <c r="AN61" s="18">
        <v>45373</v>
      </c>
      <c r="AO61" s="7">
        <v>7.5</v>
      </c>
      <c r="AP61" s="84"/>
      <c r="AQ61" s="81"/>
      <c r="AR61" s="81"/>
      <c r="AS61" s="81"/>
    </row>
    <row r="62" spans="1:47" s="1" customFormat="1" ht="25.5" x14ac:dyDescent="0.25">
      <c r="A62" s="61"/>
      <c r="B62" s="61"/>
      <c r="C62" s="61"/>
      <c r="D62" s="61"/>
      <c r="E62" s="66"/>
      <c r="F62" s="63"/>
      <c r="G62" s="62"/>
      <c r="H62" s="63"/>
      <c r="I62" s="63"/>
      <c r="J62" s="62"/>
      <c r="K62" s="63"/>
      <c r="L62" s="63"/>
      <c r="M62" s="62"/>
      <c r="N62" s="63"/>
      <c r="O62" s="63"/>
      <c r="P62" s="62"/>
      <c r="Q62" s="63"/>
      <c r="R62" s="63"/>
      <c r="S62" s="62"/>
      <c r="T62" s="63"/>
      <c r="U62" s="63"/>
      <c r="V62" s="63"/>
      <c r="W62" s="62"/>
      <c r="X62" s="63"/>
      <c r="Y62" s="63"/>
      <c r="Z62" s="62"/>
      <c r="AA62" s="63"/>
      <c r="AB62" s="63"/>
      <c r="AC62" s="62"/>
      <c r="AD62" s="63"/>
      <c r="AE62" s="63"/>
      <c r="AF62" s="63"/>
      <c r="AG62" s="62"/>
      <c r="AH62" s="61"/>
      <c r="AI62" s="8" t="s">
        <v>107</v>
      </c>
      <c r="AJ62" s="8" t="s">
        <v>31</v>
      </c>
      <c r="AK62" s="8" t="s">
        <v>108</v>
      </c>
      <c r="AL62" s="38">
        <v>7.5</v>
      </c>
      <c r="AM62" s="18">
        <v>45364</v>
      </c>
      <c r="AN62" s="18">
        <v>45373</v>
      </c>
      <c r="AO62" s="7">
        <v>7.5</v>
      </c>
      <c r="AP62" s="84"/>
      <c r="AQ62" s="81"/>
      <c r="AR62" s="81"/>
      <c r="AS62" s="81"/>
    </row>
    <row r="63" spans="1:47" s="1" customFormat="1" ht="38.25" x14ac:dyDescent="0.25">
      <c r="A63" s="61"/>
      <c r="B63" s="61"/>
      <c r="C63" s="61"/>
      <c r="D63" s="61"/>
      <c r="E63" s="66"/>
      <c r="F63" s="63"/>
      <c r="G63" s="62"/>
      <c r="H63" s="63"/>
      <c r="I63" s="63"/>
      <c r="J63" s="62"/>
      <c r="K63" s="63"/>
      <c r="L63" s="63"/>
      <c r="M63" s="62"/>
      <c r="N63" s="63"/>
      <c r="O63" s="63"/>
      <c r="P63" s="62"/>
      <c r="Q63" s="63"/>
      <c r="R63" s="63"/>
      <c r="S63" s="62"/>
      <c r="T63" s="63"/>
      <c r="U63" s="63"/>
      <c r="V63" s="63"/>
      <c r="W63" s="62"/>
      <c r="X63" s="63"/>
      <c r="Y63" s="63"/>
      <c r="Z63" s="62"/>
      <c r="AA63" s="63"/>
      <c r="AB63" s="63"/>
      <c r="AC63" s="62"/>
      <c r="AD63" s="63"/>
      <c r="AE63" s="63"/>
      <c r="AF63" s="63"/>
      <c r="AG63" s="62"/>
      <c r="AH63" s="61"/>
      <c r="AI63" s="8" t="s">
        <v>109</v>
      </c>
      <c r="AJ63" s="8" t="s">
        <v>31</v>
      </c>
      <c r="AK63" s="8" t="s">
        <v>95</v>
      </c>
      <c r="AL63" s="38">
        <v>0</v>
      </c>
      <c r="AM63" s="18">
        <v>45364</v>
      </c>
      <c r="AN63" s="18">
        <v>45373</v>
      </c>
      <c r="AO63" s="7">
        <v>7.5</v>
      </c>
      <c r="AP63" s="84"/>
      <c r="AQ63" s="81"/>
      <c r="AR63" s="81"/>
      <c r="AS63" s="81"/>
      <c r="AU63" s="58"/>
    </row>
    <row r="64" spans="1:47" s="1" customFormat="1" x14ac:dyDescent="0.25">
      <c r="A64" s="61"/>
      <c r="B64" s="61"/>
      <c r="C64" s="61"/>
      <c r="D64" s="61"/>
      <c r="E64" s="66"/>
      <c r="F64" s="63"/>
      <c r="G64" s="62"/>
      <c r="H64" s="63"/>
      <c r="I64" s="63"/>
      <c r="J64" s="62"/>
      <c r="K64" s="63"/>
      <c r="L64" s="63"/>
      <c r="M64" s="62"/>
      <c r="N64" s="63"/>
      <c r="O64" s="63"/>
      <c r="P64" s="62"/>
      <c r="Q64" s="63"/>
      <c r="R64" s="63"/>
      <c r="S64" s="62"/>
      <c r="T64" s="63"/>
      <c r="U64" s="63"/>
      <c r="V64" s="63"/>
      <c r="W64" s="62"/>
      <c r="X64" s="63"/>
      <c r="Y64" s="63"/>
      <c r="Z64" s="62"/>
      <c r="AA64" s="63"/>
      <c r="AB64" s="63"/>
      <c r="AC64" s="62"/>
      <c r="AD64" s="63"/>
      <c r="AE64" s="63"/>
      <c r="AF64" s="63"/>
      <c r="AG64" s="62"/>
      <c r="AH64" s="61"/>
      <c r="AI64" s="8"/>
      <c r="AJ64" s="8"/>
      <c r="AK64" s="8"/>
      <c r="AL64" s="38"/>
      <c r="AM64" s="18"/>
      <c r="AN64" s="18"/>
      <c r="AO64" s="7"/>
      <c r="AP64" s="84"/>
      <c r="AQ64" s="81"/>
      <c r="AR64" s="81"/>
      <c r="AS64" s="81"/>
      <c r="AU64" s="58"/>
    </row>
    <row r="65" spans="1:47" s="1" customFormat="1" ht="25.5" x14ac:dyDescent="0.25">
      <c r="A65" s="61"/>
      <c r="B65" s="61"/>
      <c r="C65" s="61"/>
      <c r="D65" s="61"/>
      <c r="E65" s="66"/>
      <c r="F65" s="63"/>
      <c r="G65" s="62"/>
      <c r="H65" s="63"/>
      <c r="I65" s="63"/>
      <c r="J65" s="62"/>
      <c r="K65" s="63"/>
      <c r="L65" s="63"/>
      <c r="M65" s="62"/>
      <c r="N65" s="63"/>
      <c r="O65" s="63"/>
      <c r="P65" s="62"/>
      <c r="Q65" s="63"/>
      <c r="R65" s="63"/>
      <c r="S65" s="62"/>
      <c r="T65" s="63"/>
      <c r="U65" s="63"/>
      <c r="V65" s="63"/>
      <c r="W65" s="62"/>
      <c r="X65" s="63"/>
      <c r="Y65" s="63"/>
      <c r="Z65" s="62"/>
      <c r="AA65" s="63"/>
      <c r="AB65" s="63"/>
      <c r="AC65" s="62"/>
      <c r="AD65" s="63"/>
      <c r="AE65" s="63"/>
      <c r="AF65" s="63"/>
      <c r="AG65" s="62"/>
      <c r="AH65" s="61"/>
      <c r="AI65" s="8" t="s">
        <v>110</v>
      </c>
      <c r="AJ65" s="8" t="s">
        <v>23</v>
      </c>
      <c r="AK65" s="8" t="s">
        <v>111</v>
      </c>
      <c r="AL65" s="38">
        <v>0</v>
      </c>
      <c r="AM65" s="18">
        <v>45364</v>
      </c>
      <c r="AN65" s="18">
        <v>45373</v>
      </c>
      <c r="AO65" s="7">
        <v>7.5</v>
      </c>
      <c r="AP65" s="84"/>
      <c r="AQ65" s="81"/>
      <c r="AR65" s="81"/>
      <c r="AS65" s="81"/>
      <c r="AU65" s="58"/>
    </row>
    <row r="66" spans="1:47" s="1" customFormat="1" ht="25.5" x14ac:dyDescent="0.25">
      <c r="A66" s="61"/>
      <c r="B66" s="61"/>
      <c r="C66" s="61"/>
      <c r="D66" s="61"/>
      <c r="E66" s="66"/>
      <c r="F66" s="63"/>
      <c r="G66" s="62"/>
      <c r="H66" s="63"/>
      <c r="I66" s="63"/>
      <c r="J66" s="62"/>
      <c r="K66" s="63"/>
      <c r="L66" s="63"/>
      <c r="M66" s="62"/>
      <c r="N66" s="63"/>
      <c r="O66" s="63"/>
      <c r="P66" s="62"/>
      <c r="Q66" s="63"/>
      <c r="R66" s="63"/>
      <c r="S66" s="62"/>
      <c r="T66" s="63"/>
      <c r="U66" s="63"/>
      <c r="V66" s="63"/>
      <c r="W66" s="62"/>
      <c r="X66" s="63"/>
      <c r="Y66" s="63"/>
      <c r="Z66" s="62"/>
      <c r="AA66" s="63"/>
      <c r="AB66" s="63"/>
      <c r="AC66" s="62"/>
      <c r="AD66" s="63"/>
      <c r="AE66" s="63"/>
      <c r="AF66" s="63"/>
      <c r="AG66" s="62"/>
      <c r="AH66" s="61"/>
      <c r="AI66" s="8" t="s">
        <v>112</v>
      </c>
      <c r="AJ66" s="8" t="s">
        <v>26</v>
      </c>
      <c r="AK66" s="8" t="s">
        <v>113</v>
      </c>
      <c r="AL66" s="38">
        <v>7.5</v>
      </c>
      <c r="AM66" s="18">
        <v>45364</v>
      </c>
      <c r="AN66" s="18">
        <v>45373</v>
      </c>
      <c r="AO66" s="7">
        <v>7.5</v>
      </c>
      <c r="AP66" s="84"/>
      <c r="AQ66" s="81"/>
      <c r="AR66" s="81"/>
      <c r="AS66" s="81"/>
    </row>
    <row r="67" spans="1:47" s="1" customFormat="1" ht="25.5" x14ac:dyDescent="0.25">
      <c r="A67" s="61"/>
      <c r="B67" s="61"/>
      <c r="C67" s="61"/>
      <c r="D67" s="61"/>
      <c r="E67" s="66"/>
      <c r="F67" s="63"/>
      <c r="G67" s="62"/>
      <c r="H67" s="63"/>
      <c r="I67" s="63"/>
      <c r="J67" s="62"/>
      <c r="K67" s="63"/>
      <c r="L67" s="63"/>
      <c r="M67" s="62"/>
      <c r="N67" s="63"/>
      <c r="O67" s="63"/>
      <c r="P67" s="62"/>
      <c r="Q67" s="63"/>
      <c r="R67" s="63"/>
      <c r="S67" s="62"/>
      <c r="T67" s="63"/>
      <c r="U67" s="63"/>
      <c r="V67" s="63"/>
      <c r="W67" s="62"/>
      <c r="X67" s="63"/>
      <c r="Y67" s="63"/>
      <c r="Z67" s="62"/>
      <c r="AA67" s="63"/>
      <c r="AB67" s="63"/>
      <c r="AC67" s="62"/>
      <c r="AD67" s="63"/>
      <c r="AE67" s="63"/>
      <c r="AF67" s="63"/>
      <c r="AG67" s="62"/>
      <c r="AH67" s="61"/>
      <c r="AI67" s="56" t="s">
        <v>114</v>
      </c>
      <c r="AJ67" s="56" t="s">
        <v>26</v>
      </c>
      <c r="AK67" s="56" t="s">
        <v>100</v>
      </c>
      <c r="AL67" s="38">
        <v>7.5</v>
      </c>
      <c r="AM67" s="18">
        <v>45364</v>
      </c>
      <c r="AN67" s="18">
        <v>45373</v>
      </c>
      <c r="AO67" s="7">
        <v>7.5</v>
      </c>
      <c r="AP67" s="84"/>
      <c r="AQ67" s="81"/>
      <c r="AR67" s="81"/>
      <c r="AS67" s="81"/>
    </row>
    <row r="68" spans="1:47" x14ac:dyDescent="0.25">
      <c r="A68" s="61">
        <v>2</v>
      </c>
      <c r="B68" s="61" t="s">
        <v>29</v>
      </c>
      <c r="C68" s="61" t="s">
        <v>115</v>
      </c>
      <c r="D68" s="61" t="s">
        <v>53</v>
      </c>
      <c r="E68" s="66">
        <v>45421</v>
      </c>
      <c r="F68" s="63">
        <f>+WORKDAY.INTL(E68,G68-1,1,[3]Festivos!$A$1:$S$1)</f>
        <v>45448</v>
      </c>
      <c r="G68" s="62">
        <v>18</v>
      </c>
      <c r="H68" s="63">
        <f>WORKDAY(F68,1,[3]Festivos!$A$1:$S$1)</f>
        <v>45449</v>
      </c>
      <c r="I68" s="63">
        <f>+WORKDAY.INTL(H68,J68-1,1,[3]Festivos!$A$1:$S$1)</f>
        <v>45455</v>
      </c>
      <c r="J68" s="62">
        <v>4</v>
      </c>
      <c r="K68" s="63">
        <f>WORKDAY(I68,1,[3]Festivos!$A$1:$S$1)</f>
        <v>45456</v>
      </c>
      <c r="L68" s="63">
        <f>+WORKDAY.INTL(K68,M68-1,1,[3]Festivos!$A$1:$S$1)</f>
        <v>45471</v>
      </c>
      <c r="M68" s="62">
        <v>12</v>
      </c>
      <c r="N68" s="63">
        <f>WORKDAY(L68,1,[3]Festivos!$A$1:$S$1)</f>
        <v>45475</v>
      </c>
      <c r="O68" s="63">
        <f>+WORKDAY.INTL(N68,P68-1,1,[3]Festivos!$A$1:$S$1)</f>
        <v>45483</v>
      </c>
      <c r="P68" s="62">
        <v>7</v>
      </c>
      <c r="Q68" s="63">
        <f>WORKDAY(O68,1,[3]Festivos!$A$1:$S$1)</f>
        <v>45484</v>
      </c>
      <c r="R68" s="63">
        <f>+WORKDAY.INTL(Q68,S68-1,1,[3]Festivos!$A$1:$S$1)</f>
        <v>45489</v>
      </c>
      <c r="S68" s="62">
        <v>4</v>
      </c>
      <c r="T68" s="63">
        <f>+R68</f>
        <v>45489</v>
      </c>
      <c r="U68" s="63">
        <f>WORKDAY(T68,1,[3]Festivos!$A$1:$S$1)</f>
        <v>45490</v>
      </c>
      <c r="V68" s="63">
        <f>+WORKDAY.INTL(U68,W68-1,1,[3]Festivos!$A$1:$S$1)</f>
        <v>45496</v>
      </c>
      <c r="W68" s="62">
        <v>5</v>
      </c>
      <c r="X68" s="63">
        <f>WORKDAY(V68,1,[3]Festivos!$A$1:$S$1)</f>
        <v>45497</v>
      </c>
      <c r="Y68" s="63">
        <f>+WORKDAY.INTL(X68,Z68-1,1,[3]Festivos!$A$1:$S$1)</f>
        <v>45502</v>
      </c>
      <c r="Z68" s="62">
        <v>4</v>
      </c>
      <c r="AA68" s="63">
        <f>WORKDAY(Y68,1,[3]Festivos!$A$1:$S$1)</f>
        <v>45503</v>
      </c>
      <c r="AB68" s="63">
        <f>+WORKDAY.INTL(AA68,AC68-1,1,[3]Festivos!$A$1:$S$1)</f>
        <v>45506</v>
      </c>
      <c r="AC68" s="62">
        <v>4</v>
      </c>
      <c r="AD68" s="63">
        <f>+AB68</f>
        <v>45506</v>
      </c>
      <c r="AE68" s="63">
        <f>WORKDAY(AD68,1,[3]Festivos!$A$1:$S$1)</f>
        <v>45509</v>
      </c>
      <c r="AF68" s="63">
        <f>+WORKDAY.INTL(AE68,AG68-1,1,[3]Festivos!$A$1:$S$1)</f>
        <v>45512</v>
      </c>
      <c r="AG68" s="62">
        <v>3</v>
      </c>
      <c r="AH68" s="61">
        <v>8</v>
      </c>
      <c r="AI68" s="8" t="s">
        <v>102</v>
      </c>
      <c r="AJ68" s="8" t="s">
        <v>23</v>
      </c>
      <c r="AK68" s="8" t="s">
        <v>79</v>
      </c>
      <c r="AL68" s="46"/>
      <c r="AM68" s="18">
        <v>45456</v>
      </c>
      <c r="AN68" s="18">
        <v>45471</v>
      </c>
      <c r="AO68" s="7">
        <v>12</v>
      </c>
      <c r="AP68" s="84">
        <f>+G68+J68+M68+P68+S68+W68+Z68+AC68+AG68+2</f>
        <v>63</v>
      </c>
      <c r="AQ68" s="81">
        <f>+(G68+J68)/AP68</f>
        <v>0.34920634920634919</v>
      </c>
      <c r="AR68" s="81">
        <f>+M68/AP68</f>
        <v>0.19047619047619047</v>
      </c>
      <c r="AS68" s="81">
        <f>+(P68+S68+W68+Z68+AC68+AG68+2)/AP68</f>
        <v>0.46031746031746029</v>
      </c>
    </row>
    <row r="69" spans="1:47" ht="25.5" customHeight="1" x14ac:dyDescent="0.25">
      <c r="A69" s="61"/>
      <c r="B69" s="61"/>
      <c r="C69" s="61"/>
      <c r="D69" s="61"/>
      <c r="E69" s="66"/>
      <c r="F69" s="63"/>
      <c r="G69" s="62"/>
      <c r="H69" s="63"/>
      <c r="I69" s="63"/>
      <c r="J69" s="62"/>
      <c r="K69" s="63"/>
      <c r="L69" s="63"/>
      <c r="M69" s="62"/>
      <c r="N69" s="63"/>
      <c r="O69" s="63"/>
      <c r="P69" s="62"/>
      <c r="Q69" s="63"/>
      <c r="R69" s="63"/>
      <c r="S69" s="62"/>
      <c r="T69" s="63"/>
      <c r="U69" s="63"/>
      <c r="V69" s="63"/>
      <c r="W69" s="62"/>
      <c r="X69" s="63"/>
      <c r="Y69" s="63"/>
      <c r="Z69" s="62"/>
      <c r="AA69" s="63"/>
      <c r="AB69" s="63"/>
      <c r="AC69" s="62"/>
      <c r="AD69" s="63"/>
      <c r="AE69" s="63"/>
      <c r="AF69" s="63"/>
      <c r="AG69" s="82"/>
      <c r="AH69" s="61"/>
      <c r="AI69" s="8" t="s">
        <v>103</v>
      </c>
      <c r="AJ69" s="8" t="s">
        <v>26</v>
      </c>
      <c r="AK69" s="8" t="s">
        <v>79</v>
      </c>
      <c r="AL69" s="47"/>
      <c r="AM69" s="18">
        <v>45456</v>
      </c>
      <c r="AN69" s="18">
        <v>45471</v>
      </c>
      <c r="AO69" s="7">
        <v>12</v>
      </c>
      <c r="AP69" s="84"/>
      <c r="AQ69" s="81"/>
      <c r="AR69" s="81"/>
      <c r="AS69" s="81"/>
    </row>
    <row r="70" spans="1:47" ht="25.5" customHeight="1" x14ac:dyDescent="0.25">
      <c r="A70" s="61"/>
      <c r="B70" s="61"/>
      <c r="C70" s="61"/>
      <c r="D70" s="61"/>
      <c r="E70" s="66"/>
      <c r="F70" s="63"/>
      <c r="G70" s="62"/>
      <c r="H70" s="63"/>
      <c r="I70" s="63"/>
      <c r="J70" s="62"/>
      <c r="K70" s="63"/>
      <c r="L70" s="63"/>
      <c r="M70" s="62"/>
      <c r="N70" s="63"/>
      <c r="O70" s="63"/>
      <c r="P70" s="62"/>
      <c r="Q70" s="63"/>
      <c r="R70" s="63"/>
      <c r="S70" s="62"/>
      <c r="T70" s="63"/>
      <c r="U70" s="63"/>
      <c r="V70" s="63"/>
      <c r="W70" s="62"/>
      <c r="X70" s="63"/>
      <c r="Y70" s="63"/>
      <c r="Z70" s="62"/>
      <c r="AA70" s="63"/>
      <c r="AB70" s="63"/>
      <c r="AC70" s="62"/>
      <c r="AD70" s="63"/>
      <c r="AE70" s="63"/>
      <c r="AF70" s="63"/>
      <c r="AG70" s="82"/>
      <c r="AH70" s="61"/>
      <c r="AI70" s="8" t="s">
        <v>104</v>
      </c>
      <c r="AJ70" s="8" t="s">
        <v>23</v>
      </c>
      <c r="AK70" s="8" t="s">
        <v>79</v>
      </c>
      <c r="AL70" s="47"/>
      <c r="AM70" s="18">
        <v>45456</v>
      </c>
      <c r="AN70" s="18">
        <v>45471</v>
      </c>
      <c r="AO70" s="7">
        <v>12</v>
      </c>
      <c r="AP70" s="84"/>
      <c r="AQ70" s="81"/>
      <c r="AR70" s="81"/>
      <c r="AS70" s="81"/>
    </row>
    <row r="71" spans="1:47" ht="25.5" customHeight="1" x14ac:dyDescent="0.25">
      <c r="A71" s="61"/>
      <c r="B71" s="61"/>
      <c r="C71" s="61"/>
      <c r="D71" s="61"/>
      <c r="E71" s="66"/>
      <c r="F71" s="63"/>
      <c r="G71" s="62"/>
      <c r="H71" s="63"/>
      <c r="I71" s="63"/>
      <c r="J71" s="62"/>
      <c r="K71" s="63"/>
      <c r="L71" s="63"/>
      <c r="M71" s="62"/>
      <c r="N71" s="63"/>
      <c r="O71" s="63"/>
      <c r="P71" s="62"/>
      <c r="Q71" s="63"/>
      <c r="R71" s="63"/>
      <c r="S71" s="62"/>
      <c r="T71" s="63"/>
      <c r="U71" s="63"/>
      <c r="V71" s="63"/>
      <c r="W71" s="62"/>
      <c r="X71" s="63"/>
      <c r="Y71" s="63"/>
      <c r="Z71" s="62"/>
      <c r="AA71" s="63"/>
      <c r="AB71" s="63"/>
      <c r="AC71" s="62"/>
      <c r="AD71" s="63"/>
      <c r="AE71" s="63"/>
      <c r="AF71" s="63"/>
      <c r="AG71" s="82"/>
      <c r="AH71" s="61"/>
      <c r="AI71" s="8" t="s">
        <v>105</v>
      </c>
      <c r="AJ71" s="8" t="s">
        <v>26</v>
      </c>
      <c r="AK71" s="8" t="s">
        <v>106</v>
      </c>
      <c r="AL71" s="47"/>
      <c r="AM71" s="18">
        <v>45456</v>
      </c>
      <c r="AN71" s="18">
        <v>45471</v>
      </c>
      <c r="AO71" s="7">
        <v>12</v>
      </c>
      <c r="AP71" s="84"/>
      <c r="AQ71" s="81"/>
      <c r="AR71" s="81"/>
      <c r="AS71" s="81"/>
    </row>
    <row r="72" spans="1:47" ht="25.5" customHeight="1" x14ac:dyDescent="0.25">
      <c r="A72" s="61"/>
      <c r="B72" s="61"/>
      <c r="C72" s="61"/>
      <c r="D72" s="61"/>
      <c r="E72" s="66"/>
      <c r="F72" s="63"/>
      <c r="G72" s="62"/>
      <c r="H72" s="63"/>
      <c r="I72" s="63"/>
      <c r="J72" s="62"/>
      <c r="K72" s="63"/>
      <c r="L72" s="63"/>
      <c r="M72" s="62"/>
      <c r="N72" s="63"/>
      <c r="O72" s="63"/>
      <c r="P72" s="62"/>
      <c r="Q72" s="63"/>
      <c r="R72" s="63"/>
      <c r="S72" s="62"/>
      <c r="T72" s="63"/>
      <c r="U72" s="63"/>
      <c r="V72" s="63"/>
      <c r="W72" s="62"/>
      <c r="X72" s="63"/>
      <c r="Y72" s="63"/>
      <c r="Z72" s="62"/>
      <c r="AA72" s="63"/>
      <c r="AB72" s="63"/>
      <c r="AC72" s="62"/>
      <c r="AD72" s="63"/>
      <c r="AE72" s="63"/>
      <c r="AF72" s="63"/>
      <c r="AG72" s="82"/>
      <c r="AH72" s="61"/>
      <c r="AI72" s="8" t="s">
        <v>107</v>
      </c>
      <c r="AJ72" s="8" t="s">
        <v>31</v>
      </c>
      <c r="AK72" s="8" t="s">
        <v>108</v>
      </c>
      <c r="AL72" s="47"/>
      <c r="AM72" s="18">
        <v>45456</v>
      </c>
      <c r="AN72" s="18">
        <v>45471</v>
      </c>
      <c r="AO72" s="7">
        <v>12</v>
      </c>
      <c r="AP72" s="84"/>
      <c r="AQ72" s="81"/>
      <c r="AR72" s="81"/>
      <c r="AS72" s="81"/>
    </row>
    <row r="73" spans="1:47" ht="25.5" customHeight="1" x14ac:dyDescent="0.25">
      <c r="A73" s="61"/>
      <c r="B73" s="61"/>
      <c r="C73" s="61"/>
      <c r="D73" s="61"/>
      <c r="E73" s="66"/>
      <c r="F73" s="63"/>
      <c r="G73" s="62"/>
      <c r="H73" s="63"/>
      <c r="I73" s="63"/>
      <c r="J73" s="62"/>
      <c r="K73" s="63"/>
      <c r="L73" s="63"/>
      <c r="M73" s="62"/>
      <c r="N73" s="63"/>
      <c r="O73" s="63"/>
      <c r="P73" s="62"/>
      <c r="Q73" s="63"/>
      <c r="R73" s="63"/>
      <c r="S73" s="62"/>
      <c r="T73" s="63"/>
      <c r="U73" s="63"/>
      <c r="V73" s="63"/>
      <c r="W73" s="62"/>
      <c r="X73" s="63"/>
      <c r="Y73" s="63"/>
      <c r="Z73" s="62"/>
      <c r="AA73" s="63"/>
      <c r="AB73" s="63"/>
      <c r="AC73" s="62"/>
      <c r="AD73" s="63"/>
      <c r="AE73" s="63"/>
      <c r="AF73" s="63"/>
      <c r="AG73" s="82"/>
      <c r="AH73" s="61"/>
      <c r="AI73" s="8" t="s">
        <v>112</v>
      </c>
      <c r="AJ73" s="8" t="s">
        <v>26</v>
      </c>
      <c r="AK73" s="8" t="s">
        <v>116</v>
      </c>
      <c r="AL73" s="47"/>
      <c r="AM73" s="18">
        <v>45456</v>
      </c>
      <c r="AN73" s="18">
        <v>45471</v>
      </c>
      <c r="AO73" s="7">
        <v>12</v>
      </c>
      <c r="AP73" s="84"/>
      <c r="AQ73" s="81"/>
      <c r="AR73" s="81"/>
      <c r="AS73" s="81"/>
    </row>
    <row r="74" spans="1:47" ht="25.5" customHeight="1" x14ac:dyDescent="0.25">
      <c r="A74" s="61"/>
      <c r="B74" s="61"/>
      <c r="C74" s="61"/>
      <c r="D74" s="61"/>
      <c r="E74" s="66"/>
      <c r="F74" s="63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3"/>
      <c r="W74" s="62"/>
      <c r="X74" s="63"/>
      <c r="Y74" s="63"/>
      <c r="Z74" s="62"/>
      <c r="AA74" s="63"/>
      <c r="AB74" s="63"/>
      <c r="AC74" s="62"/>
      <c r="AD74" s="63"/>
      <c r="AE74" s="63"/>
      <c r="AF74" s="63"/>
      <c r="AG74" s="82"/>
      <c r="AH74" s="61"/>
      <c r="AI74" s="8" t="s">
        <v>117</v>
      </c>
      <c r="AJ74" s="8" t="s">
        <v>23</v>
      </c>
      <c r="AK74" s="8" t="s">
        <v>111</v>
      </c>
      <c r="AL74" s="47"/>
      <c r="AM74" s="18">
        <v>45456</v>
      </c>
      <c r="AN74" s="18">
        <v>45471</v>
      </c>
      <c r="AO74" s="7">
        <v>12</v>
      </c>
      <c r="AP74" s="84"/>
      <c r="AQ74" s="81"/>
      <c r="AR74" s="81"/>
      <c r="AS74" s="81"/>
    </row>
    <row r="75" spans="1:47" x14ac:dyDescent="0.25">
      <c r="A75" s="61"/>
      <c r="B75" s="61"/>
      <c r="C75" s="61"/>
      <c r="D75" s="61"/>
      <c r="E75" s="66"/>
      <c r="F75" s="63"/>
      <c r="G75" s="62"/>
      <c r="H75" s="63"/>
      <c r="I75" s="63"/>
      <c r="J75" s="62"/>
      <c r="K75" s="63"/>
      <c r="L75" s="63"/>
      <c r="M75" s="62"/>
      <c r="N75" s="63"/>
      <c r="O75" s="63"/>
      <c r="P75" s="62"/>
      <c r="Q75" s="63"/>
      <c r="R75" s="63"/>
      <c r="S75" s="62"/>
      <c r="T75" s="63"/>
      <c r="U75" s="63"/>
      <c r="V75" s="63"/>
      <c r="W75" s="62"/>
      <c r="X75" s="63"/>
      <c r="Y75" s="63"/>
      <c r="Z75" s="62"/>
      <c r="AA75" s="63"/>
      <c r="AB75" s="63"/>
      <c r="AC75" s="62"/>
      <c r="AD75" s="63"/>
      <c r="AE75" s="63"/>
      <c r="AF75" s="63"/>
      <c r="AG75" s="83"/>
      <c r="AH75" s="61"/>
      <c r="AI75" s="8" t="s">
        <v>97</v>
      </c>
      <c r="AJ75" s="8" t="s">
        <v>26</v>
      </c>
      <c r="AK75" s="8" t="s">
        <v>100</v>
      </c>
      <c r="AL75" s="49"/>
      <c r="AM75" s="18">
        <v>45456</v>
      </c>
      <c r="AN75" s="18">
        <v>45471</v>
      </c>
      <c r="AO75" s="7">
        <v>12</v>
      </c>
      <c r="AP75" s="85"/>
      <c r="AQ75" s="81"/>
      <c r="AR75" s="81"/>
      <c r="AS75" s="81"/>
    </row>
    <row r="76" spans="1:47" x14ac:dyDescent="0.25">
      <c r="A76" s="61">
        <v>3</v>
      </c>
      <c r="B76" s="61" t="s">
        <v>29</v>
      </c>
      <c r="C76" s="61" t="s">
        <v>118</v>
      </c>
      <c r="D76" s="61" t="s">
        <v>53</v>
      </c>
      <c r="E76" s="66">
        <v>45513</v>
      </c>
      <c r="F76" s="63">
        <f>+WORKDAY.INTL(E76,G76-1,1,[3]Festivos!$A$1:$S$1)</f>
        <v>45532</v>
      </c>
      <c r="G76" s="62">
        <v>13</v>
      </c>
      <c r="H76" s="63">
        <f>WORKDAY(F76,1,[3]Festivos!$A$1:$S$1)</f>
        <v>45533</v>
      </c>
      <c r="I76" s="63">
        <f>+WORKDAY.INTL(H76,J76-1,1,[3]Festivos!$A$1:$S$1)</f>
        <v>45538</v>
      </c>
      <c r="J76" s="62">
        <v>4</v>
      </c>
      <c r="K76" s="63">
        <f>WORKDAY(I76,1,[3]Festivos!$A$1:$S$1)</f>
        <v>45539</v>
      </c>
      <c r="L76" s="63">
        <f>+WORKDAY.INTL(K76,M76-1,1,[3]Festivos!$A$1:$S$1)</f>
        <v>45552</v>
      </c>
      <c r="M76" s="62">
        <v>10</v>
      </c>
      <c r="N76" s="63">
        <f>WORKDAY(L76,1,[3]Festivos!$A$1:$S$1)</f>
        <v>45553</v>
      </c>
      <c r="O76" s="63">
        <f>+WORKDAY.INTL(N76,P76-1,1,[3]Festivos!$A$1:$S$1)</f>
        <v>45558</v>
      </c>
      <c r="P76" s="62">
        <v>4</v>
      </c>
      <c r="Q76" s="63">
        <f>WORKDAY(O76,1,[3]Festivos!$A$1:$S$1)</f>
        <v>45559</v>
      </c>
      <c r="R76" s="63">
        <f>+WORKDAY.INTL(Q76,S76-1,1,[3]Festivos!$A$1:$S$1)</f>
        <v>45562</v>
      </c>
      <c r="S76" s="62">
        <v>4</v>
      </c>
      <c r="T76" s="63">
        <f>+R76</f>
        <v>45562</v>
      </c>
      <c r="U76" s="63">
        <f>WORKDAY(T76,1,[3]Festivos!$A$1:$S$1)</f>
        <v>45565</v>
      </c>
      <c r="V76" s="63">
        <f>+WORKDAY.INTL(U76,W76-1,1,[3]Festivos!$A$1:$S$1)</f>
        <v>45568</v>
      </c>
      <c r="W76" s="62">
        <v>4</v>
      </c>
      <c r="X76" s="63">
        <f>WORKDAY(V76,1,[3]Festivos!$A$1:$S$1)</f>
        <v>45569</v>
      </c>
      <c r="Y76" s="63">
        <f>+WORKDAY.INTL(X76,Z76-1,1,[3]Festivos!$A$1:$S$1)</f>
        <v>45573</v>
      </c>
      <c r="Z76" s="62">
        <v>3</v>
      </c>
      <c r="AA76" s="63">
        <f>WORKDAY(Y76,1,[3]Festivos!$A$1:$S$1)</f>
        <v>45574</v>
      </c>
      <c r="AB76" s="63">
        <f>+WORKDAY.INTL(AA76,AC76-1,1,[3]Festivos!$A$1:$S$1)</f>
        <v>45580</v>
      </c>
      <c r="AC76" s="62">
        <v>4</v>
      </c>
      <c r="AD76" s="63">
        <f>+AB76</f>
        <v>45580</v>
      </c>
      <c r="AE76" s="63">
        <f>WORKDAY(AD76,1,[3]Festivos!$A$1:$S$1)</f>
        <v>45581</v>
      </c>
      <c r="AF76" s="63">
        <f>+WORKDAY.INTL(AE76,AG76-1,1,[3]Festivos!$A$1:$S$1)</f>
        <v>45582</v>
      </c>
      <c r="AG76" s="86">
        <v>2</v>
      </c>
      <c r="AH76" s="61">
        <v>7</v>
      </c>
      <c r="AI76" s="8" t="s">
        <v>102</v>
      </c>
      <c r="AJ76" s="8" t="s">
        <v>23</v>
      </c>
      <c r="AK76" s="8" t="s">
        <v>79</v>
      </c>
      <c r="AL76" s="49">
        <v>9.5</v>
      </c>
      <c r="AM76" s="18">
        <v>45539</v>
      </c>
      <c r="AN76" s="18">
        <v>45552</v>
      </c>
      <c r="AO76" s="7">
        <v>10</v>
      </c>
      <c r="AP76" s="84">
        <f>+G76+J76+M76+P76+S76+W76+Z76+AC76+AG76+2</f>
        <v>50</v>
      </c>
      <c r="AQ76" s="81">
        <f>+(G76+J76)/AP76</f>
        <v>0.34</v>
      </c>
      <c r="AR76" s="81">
        <f>+M76/AP76</f>
        <v>0.2</v>
      </c>
      <c r="AS76" s="81">
        <f>+(P76+S76+W76+Z76+AC76+AG76+2)/AP76</f>
        <v>0.46</v>
      </c>
    </row>
    <row r="77" spans="1:47" ht="25.5" customHeight="1" x14ac:dyDescent="0.25">
      <c r="A77" s="61"/>
      <c r="B77" s="61"/>
      <c r="C77" s="61"/>
      <c r="D77" s="61"/>
      <c r="E77" s="66"/>
      <c r="F77" s="63"/>
      <c r="G77" s="62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3"/>
      <c r="W77" s="62"/>
      <c r="X77" s="63"/>
      <c r="Y77" s="63"/>
      <c r="Z77" s="62"/>
      <c r="AA77" s="63"/>
      <c r="AB77" s="63"/>
      <c r="AC77" s="62"/>
      <c r="AD77" s="63"/>
      <c r="AE77" s="63"/>
      <c r="AF77" s="63"/>
      <c r="AG77" s="82"/>
      <c r="AH77" s="61"/>
      <c r="AI77" s="8" t="s">
        <v>104</v>
      </c>
      <c r="AJ77" s="8" t="s">
        <v>23</v>
      </c>
      <c r="AK77" s="8" t="s">
        <v>79</v>
      </c>
      <c r="AL77" s="49">
        <v>9.5</v>
      </c>
      <c r="AM77" s="18">
        <v>45539</v>
      </c>
      <c r="AN77" s="18">
        <v>45552</v>
      </c>
      <c r="AO77" s="7">
        <v>10</v>
      </c>
      <c r="AP77" s="84"/>
      <c r="AQ77" s="81"/>
      <c r="AR77" s="81"/>
      <c r="AS77" s="81"/>
    </row>
    <row r="78" spans="1:47" ht="25.5" customHeight="1" x14ac:dyDescent="0.25">
      <c r="A78" s="61"/>
      <c r="B78" s="61"/>
      <c r="C78" s="61"/>
      <c r="D78" s="61"/>
      <c r="E78" s="66"/>
      <c r="F78" s="63"/>
      <c r="G78" s="62"/>
      <c r="H78" s="63"/>
      <c r="I78" s="63"/>
      <c r="J78" s="62"/>
      <c r="K78" s="63"/>
      <c r="L78" s="63"/>
      <c r="M78" s="62"/>
      <c r="N78" s="63"/>
      <c r="O78" s="63"/>
      <c r="P78" s="62"/>
      <c r="Q78" s="63"/>
      <c r="R78" s="63"/>
      <c r="S78" s="62"/>
      <c r="T78" s="63"/>
      <c r="U78" s="63"/>
      <c r="V78" s="63"/>
      <c r="W78" s="62"/>
      <c r="X78" s="63"/>
      <c r="Y78" s="63"/>
      <c r="Z78" s="62"/>
      <c r="AA78" s="63"/>
      <c r="AB78" s="63"/>
      <c r="AC78" s="62"/>
      <c r="AD78" s="63"/>
      <c r="AE78" s="63"/>
      <c r="AF78" s="63"/>
      <c r="AG78" s="82"/>
      <c r="AH78" s="61"/>
      <c r="AI78" s="8" t="s">
        <v>119</v>
      </c>
      <c r="AJ78" s="8" t="s">
        <v>26</v>
      </c>
      <c r="AK78" s="8" t="s">
        <v>79</v>
      </c>
      <c r="AL78" s="49">
        <v>9.5</v>
      </c>
      <c r="AM78" s="18">
        <v>45539</v>
      </c>
      <c r="AN78" s="18">
        <v>45552</v>
      </c>
      <c r="AO78" s="7">
        <v>10</v>
      </c>
      <c r="AP78" s="84"/>
      <c r="AQ78" s="81"/>
      <c r="AR78" s="81"/>
      <c r="AS78" s="81"/>
    </row>
    <row r="79" spans="1:47" ht="25.5" customHeight="1" x14ac:dyDescent="0.25">
      <c r="A79" s="61"/>
      <c r="B79" s="61"/>
      <c r="C79" s="61"/>
      <c r="D79" s="61"/>
      <c r="E79" s="66"/>
      <c r="F79" s="63"/>
      <c r="G79" s="62"/>
      <c r="H79" s="63"/>
      <c r="I79" s="63"/>
      <c r="J79" s="62"/>
      <c r="K79" s="63"/>
      <c r="L79" s="63"/>
      <c r="M79" s="62"/>
      <c r="N79" s="63"/>
      <c r="O79" s="63"/>
      <c r="P79" s="62"/>
      <c r="Q79" s="63"/>
      <c r="R79" s="63"/>
      <c r="S79" s="62"/>
      <c r="T79" s="63"/>
      <c r="U79" s="63"/>
      <c r="V79" s="63"/>
      <c r="W79" s="62"/>
      <c r="X79" s="63"/>
      <c r="Y79" s="63"/>
      <c r="Z79" s="62"/>
      <c r="AA79" s="63"/>
      <c r="AB79" s="63"/>
      <c r="AC79" s="62"/>
      <c r="AD79" s="63"/>
      <c r="AE79" s="63"/>
      <c r="AF79" s="63"/>
      <c r="AG79" s="82"/>
      <c r="AH79" s="61"/>
      <c r="AI79" s="8" t="s">
        <v>107</v>
      </c>
      <c r="AJ79" s="8" t="s">
        <v>31</v>
      </c>
      <c r="AK79" s="8" t="s">
        <v>108</v>
      </c>
      <c r="AL79" s="49">
        <v>9.5</v>
      </c>
      <c r="AM79" s="18">
        <v>45539</v>
      </c>
      <c r="AN79" s="18">
        <v>45552</v>
      </c>
      <c r="AO79" s="7">
        <v>10</v>
      </c>
      <c r="AP79" s="84"/>
      <c r="AQ79" s="81"/>
      <c r="AR79" s="81"/>
      <c r="AS79" s="81"/>
    </row>
    <row r="80" spans="1:47" ht="25.5" customHeight="1" x14ac:dyDescent="0.25">
      <c r="A80" s="61"/>
      <c r="B80" s="61"/>
      <c r="C80" s="61"/>
      <c r="D80" s="61"/>
      <c r="E80" s="66"/>
      <c r="F80" s="63"/>
      <c r="G80" s="62"/>
      <c r="H80" s="63"/>
      <c r="I80" s="63"/>
      <c r="J80" s="62"/>
      <c r="K80" s="63"/>
      <c r="L80" s="63"/>
      <c r="M80" s="62"/>
      <c r="N80" s="63"/>
      <c r="O80" s="63"/>
      <c r="P80" s="62"/>
      <c r="Q80" s="63"/>
      <c r="R80" s="63"/>
      <c r="S80" s="62"/>
      <c r="T80" s="63"/>
      <c r="U80" s="63"/>
      <c r="V80" s="63"/>
      <c r="W80" s="62"/>
      <c r="X80" s="63"/>
      <c r="Y80" s="63"/>
      <c r="Z80" s="62"/>
      <c r="AA80" s="63"/>
      <c r="AB80" s="63"/>
      <c r="AC80" s="62"/>
      <c r="AD80" s="63"/>
      <c r="AE80" s="63"/>
      <c r="AF80" s="63"/>
      <c r="AG80" s="82"/>
      <c r="AH80" s="61"/>
      <c r="AI80" s="8" t="s">
        <v>105</v>
      </c>
      <c r="AJ80" s="8" t="s">
        <v>26</v>
      </c>
      <c r="AK80" s="8" t="s">
        <v>106</v>
      </c>
      <c r="AL80" s="49">
        <v>9.5</v>
      </c>
      <c r="AM80" s="18">
        <v>45539</v>
      </c>
      <c r="AN80" s="18">
        <v>45552</v>
      </c>
      <c r="AO80" s="7">
        <v>10</v>
      </c>
      <c r="AP80" s="84"/>
      <c r="AQ80" s="81"/>
      <c r="AR80" s="81"/>
      <c r="AS80" s="81"/>
    </row>
    <row r="81" spans="1:45" ht="25.5" customHeight="1" x14ac:dyDescent="0.25">
      <c r="A81" s="61"/>
      <c r="B81" s="61"/>
      <c r="C81" s="61"/>
      <c r="D81" s="61"/>
      <c r="E81" s="66"/>
      <c r="F81" s="63"/>
      <c r="G81" s="62"/>
      <c r="H81" s="63"/>
      <c r="I81" s="63"/>
      <c r="J81" s="62"/>
      <c r="K81" s="63"/>
      <c r="L81" s="63"/>
      <c r="M81" s="62"/>
      <c r="N81" s="63"/>
      <c r="O81" s="63"/>
      <c r="P81" s="62"/>
      <c r="Q81" s="63"/>
      <c r="R81" s="63"/>
      <c r="S81" s="62"/>
      <c r="T81" s="63"/>
      <c r="U81" s="63"/>
      <c r="V81" s="63"/>
      <c r="W81" s="62"/>
      <c r="X81" s="63"/>
      <c r="Y81" s="63"/>
      <c r="Z81" s="62"/>
      <c r="AA81" s="63"/>
      <c r="AB81" s="63"/>
      <c r="AC81" s="62"/>
      <c r="AD81" s="63"/>
      <c r="AE81" s="63"/>
      <c r="AF81" s="63"/>
      <c r="AG81" s="82"/>
      <c r="AH81" s="61"/>
      <c r="AI81" s="8" t="s">
        <v>117</v>
      </c>
      <c r="AJ81" s="8" t="s">
        <v>23</v>
      </c>
      <c r="AK81" s="8" t="s">
        <v>111</v>
      </c>
      <c r="AL81" s="49">
        <v>9.5</v>
      </c>
      <c r="AM81" s="18">
        <v>45539</v>
      </c>
      <c r="AN81" s="18">
        <v>45552</v>
      </c>
      <c r="AO81" s="7">
        <v>10</v>
      </c>
      <c r="AP81" s="84"/>
      <c r="AQ81" s="81"/>
      <c r="AR81" s="81"/>
      <c r="AS81" s="81"/>
    </row>
    <row r="82" spans="1:45" ht="25.5" customHeight="1" x14ac:dyDescent="0.25">
      <c r="A82" s="61"/>
      <c r="B82" s="61"/>
      <c r="C82" s="61"/>
      <c r="D82" s="61"/>
      <c r="E82" s="66"/>
      <c r="F82" s="63"/>
      <c r="G82" s="62"/>
      <c r="H82" s="63"/>
      <c r="I82" s="63"/>
      <c r="J82" s="62"/>
      <c r="K82" s="63"/>
      <c r="L82" s="63"/>
      <c r="M82" s="62"/>
      <c r="N82" s="63"/>
      <c r="O82" s="63"/>
      <c r="P82" s="62"/>
      <c r="Q82" s="63"/>
      <c r="R82" s="63"/>
      <c r="S82" s="62"/>
      <c r="T82" s="63"/>
      <c r="U82" s="63"/>
      <c r="V82" s="63"/>
      <c r="W82" s="62"/>
      <c r="X82" s="63"/>
      <c r="Y82" s="63"/>
      <c r="Z82" s="62"/>
      <c r="AA82" s="63"/>
      <c r="AB82" s="63"/>
      <c r="AC82" s="62"/>
      <c r="AD82" s="63"/>
      <c r="AE82" s="63"/>
      <c r="AF82" s="63"/>
      <c r="AG82" s="83"/>
      <c r="AH82" s="61"/>
      <c r="AI82" s="8" t="s">
        <v>120</v>
      </c>
      <c r="AJ82" s="8" t="s">
        <v>26</v>
      </c>
      <c r="AK82" s="8" t="s">
        <v>100</v>
      </c>
      <c r="AL82" s="49">
        <v>9.5</v>
      </c>
      <c r="AM82" s="18">
        <v>45539</v>
      </c>
      <c r="AN82" s="18">
        <v>45552</v>
      </c>
      <c r="AO82" s="7">
        <v>10</v>
      </c>
      <c r="AP82" s="85"/>
      <c r="AQ82" s="81"/>
      <c r="AR82" s="81"/>
      <c r="AS82" s="81"/>
    </row>
    <row r="83" spans="1:45" x14ac:dyDescent="0.25">
      <c r="A83" s="61">
        <v>4</v>
      </c>
      <c r="B83" s="61" t="s">
        <v>29</v>
      </c>
      <c r="C83" s="61" t="s">
        <v>121</v>
      </c>
      <c r="D83" s="61" t="s">
        <v>53</v>
      </c>
      <c r="E83" s="66">
        <v>45513</v>
      </c>
      <c r="F83" s="63">
        <f>+WORKDAY.INTL(E83,G83-1,1,[3]Festivos!$A$1:$S$1)</f>
        <v>45527</v>
      </c>
      <c r="G83" s="62">
        <v>10</v>
      </c>
      <c r="H83" s="63">
        <f>WORKDAY(F83,1,[3]Festivos!$A$1:$S$1)</f>
        <v>45530</v>
      </c>
      <c r="I83" s="63">
        <f>+WORKDAY.INTL(H83,J83-1,1,[3]Festivos!$A$1:$S$1)</f>
        <v>45533</v>
      </c>
      <c r="J83" s="62">
        <v>4</v>
      </c>
      <c r="K83" s="63">
        <f>WORKDAY(I83,1,[3]Festivos!$A$1:$S$1)</f>
        <v>45534</v>
      </c>
      <c r="L83" s="63">
        <f>+WORKDAY.INTL(K83,M83-1,1,[3]Festivos!$A$1:$S$1)</f>
        <v>45540</v>
      </c>
      <c r="M83" s="62">
        <v>5</v>
      </c>
      <c r="N83" s="63">
        <f>WORKDAY(L83,1,[3]Festivos!$A$1:$S$1)</f>
        <v>45541</v>
      </c>
      <c r="O83" s="63">
        <f>+WORKDAY.INTL(N83,P83-1,1,[3]Festivos!$A$1:$S$1)</f>
        <v>45546</v>
      </c>
      <c r="P83" s="62">
        <v>4</v>
      </c>
      <c r="Q83" s="63">
        <f>WORKDAY(O83,1,[3]Festivos!$A$1:$S$1)</f>
        <v>45547</v>
      </c>
      <c r="R83" s="63">
        <f>+WORKDAY.INTL(Q83,S83-1,1,[3]Festivos!$A$1:$S$1)</f>
        <v>45552</v>
      </c>
      <c r="S83" s="62">
        <v>4</v>
      </c>
      <c r="T83" s="63">
        <f>+R83</f>
        <v>45552</v>
      </c>
      <c r="U83" s="63">
        <f>WORKDAY(T83,1,[3]Festivos!$A$1:$S$1)</f>
        <v>45553</v>
      </c>
      <c r="V83" s="63">
        <f>+WORKDAY.INTL(U83,W83-1,1,[3]Festivos!$A$1:$S$1)</f>
        <v>45559</v>
      </c>
      <c r="W83" s="62">
        <v>5</v>
      </c>
      <c r="X83" s="63">
        <f>WORKDAY(V83,1,[3]Festivos!$A$1:$S$1)</f>
        <v>45560</v>
      </c>
      <c r="Y83" s="63">
        <f>+WORKDAY.INTL(X83,Z83-1,1,[3]Festivos!$A$1:$S$1)</f>
        <v>45562</v>
      </c>
      <c r="Z83" s="62">
        <v>3</v>
      </c>
      <c r="AA83" s="63">
        <f>WORKDAY(Y83,1,[3]Festivos!$A$1:$S$1)</f>
        <v>45565</v>
      </c>
      <c r="AB83" s="63">
        <f>+WORKDAY.INTL(AA83,AC83-1,1,[3]Festivos!$A$1:$S$1)</f>
        <v>45568</v>
      </c>
      <c r="AC83" s="62">
        <v>4</v>
      </c>
      <c r="AD83" s="63">
        <f>+AB83</f>
        <v>45568</v>
      </c>
      <c r="AE83" s="63">
        <f>WORKDAY(AD83,1,[3]Festivos!$A$1:$S$1)</f>
        <v>45569</v>
      </c>
      <c r="AF83" s="63">
        <f>+WORKDAY.INTL(AE83,AG83-1,1,[3]Festivos!$A$1:$S$1)</f>
        <v>45573</v>
      </c>
      <c r="AG83" s="62">
        <v>3</v>
      </c>
      <c r="AH83" s="61">
        <v>6</v>
      </c>
      <c r="AI83" s="8" t="s">
        <v>103</v>
      </c>
      <c r="AJ83" s="8" t="s">
        <v>26</v>
      </c>
      <c r="AK83" s="8" t="s">
        <v>79</v>
      </c>
      <c r="AL83" s="49">
        <v>4.5</v>
      </c>
      <c r="AM83" s="18">
        <v>45534</v>
      </c>
      <c r="AN83" s="18">
        <v>45540</v>
      </c>
      <c r="AO83" s="7">
        <v>5</v>
      </c>
      <c r="AP83" s="84">
        <f>+G83+J83+M83+P83+S83+W83+Z83+AC83+AG83+2</f>
        <v>44</v>
      </c>
      <c r="AQ83" s="81">
        <f>+(G83+J83)/AP83</f>
        <v>0.31818181818181818</v>
      </c>
      <c r="AR83" s="81">
        <f>+M83/AP83</f>
        <v>0.11363636363636363</v>
      </c>
      <c r="AS83" s="81">
        <f>+(P83+S83+W83+Z83+AC83+AG83+2)/AP83</f>
        <v>0.56818181818181823</v>
      </c>
    </row>
    <row r="84" spans="1:45" x14ac:dyDescent="0.25">
      <c r="A84" s="61"/>
      <c r="B84" s="61"/>
      <c r="C84" s="61"/>
      <c r="D84" s="61"/>
      <c r="E84" s="66"/>
      <c r="F84" s="63"/>
      <c r="G84" s="62"/>
      <c r="H84" s="63"/>
      <c r="I84" s="63"/>
      <c r="J84" s="62"/>
      <c r="K84" s="63"/>
      <c r="L84" s="63"/>
      <c r="M84" s="62"/>
      <c r="N84" s="63"/>
      <c r="O84" s="63"/>
      <c r="P84" s="62"/>
      <c r="Q84" s="63"/>
      <c r="R84" s="63"/>
      <c r="S84" s="62"/>
      <c r="T84" s="63"/>
      <c r="U84" s="63"/>
      <c r="V84" s="63"/>
      <c r="W84" s="62"/>
      <c r="X84" s="63"/>
      <c r="Y84" s="63"/>
      <c r="Z84" s="62"/>
      <c r="AA84" s="63"/>
      <c r="AB84" s="63"/>
      <c r="AC84" s="62"/>
      <c r="AD84" s="63"/>
      <c r="AE84" s="63"/>
      <c r="AF84" s="63"/>
      <c r="AG84" s="62"/>
      <c r="AH84" s="61"/>
      <c r="AI84" s="8" t="s">
        <v>122</v>
      </c>
      <c r="AJ84" s="8" t="s">
        <v>23</v>
      </c>
      <c r="AK84" s="8" t="s">
        <v>79</v>
      </c>
      <c r="AL84" s="49">
        <v>4.5</v>
      </c>
      <c r="AM84" s="18">
        <v>45534</v>
      </c>
      <c r="AN84" s="18">
        <v>45540</v>
      </c>
      <c r="AO84" s="7">
        <v>5</v>
      </c>
      <c r="AP84" s="84"/>
      <c r="AQ84" s="81"/>
      <c r="AR84" s="81"/>
      <c r="AS84" s="81"/>
    </row>
    <row r="85" spans="1:45" x14ac:dyDescent="0.25">
      <c r="A85" s="61"/>
      <c r="B85" s="61"/>
      <c r="C85" s="61"/>
      <c r="D85" s="61"/>
      <c r="E85" s="66"/>
      <c r="F85" s="63"/>
      <c r="G85" s="62"/>
      <c r="H85" s="63"/>
      <c r="I85" s="63"/>
      <c r="J85" s="62"/>
      <c r="K85" s="63"/>
      <c r="L85" s="63"/>
      <c r="M85" s="62"/>
      <c r="N85" s="63"/>
      <c r="O85" s="63"/>
      <c r="P85" s="62"/>
      <c r="Q85" s="63"/>
      <c r="R85" s="63"/>
      <c r="S85" s="62"/>
      <c r="T85" s="63"/>
      <c r="U85" s="63"/>
      <c r="V85" s="63"/>
      <c r="W85" s="62"/>
      <c r="X85" s="63"/>
      <c r="Y85" s="63"/>
      <c r="Z85" s="62"/>
      <c r="AA85" s="63"/>
      <c r="AB85" s="63"/>
      <c r="AC85" s="62"/>
      <c r="AD85" s="63"/>
      <c r="AE85" s="63"/>
      <c r="AF85" s="63"/>
      <c r="AG85" s="62"/>
      <c r="AH85" s="61"/>
      <c r="AI85" s="8" t="s">
        <v>123</v>
      </c>
      <c r="AJ85" s="8" t="s">
        <v>31</v>
      </c>
      <c r="AK85" s="8" t="s">
        <v>124</v>
      </c>
      <c r="AL85" s="49">
        <v>4.5</v>
      </c>
      <c r="AM85" s="18">
        <v>45534</v>
      </c>
      <c r="AN85" s="18">
        <v>45540</v>
      </c>
      <c r="AO85" s="7">
        <v>5</v>
      </c>
      <c r="AP85" s="84"/>
      <c r="AQ85" s="81"/>
      <c r="AR85" s="81"/>
      <c r="AS85" s="81"/>
    </row>
    <row r="86" spans="1:45" ht="25.5" x14ac:dyDescent="0.25">
      <c r="A86" s="61"/>
      <c r="B86" s="61"/>
      <c r="C86" s="61"/>
      <c r="D86" s="61"/>
      <c r="E86" s="66"/>
      <c r="F86" s="63"/>
      <c r="G86" s="62"/>
      <c r="H86" s="63"/>
      <c r="I86" s="63"/>
      <c r="J86" s="62"/>
      <c r="K86" s="63"/>
      <c r="L86" s="63"/>
      <c r="M86" s="62"/>
      <c r="N86" s="63"/>
      <c r="O86" s="63"/>
      <c r="P86" s="62"/>
      <c r="Q86" s="63"/>
      <c r="R86" s="63"/>
      <c r="S86" s="62"/>
      <c r="T86" s="63"/>
      <c r="U86" s="63"/>
      <c r="V86" s="63"/>
      <c r="W86" s="62"/>
      <c r="X86" s="63"/>
      <c r="Y86" s="63"/>
      <c r="Z86" s="62"/>
      <c r="AA86" s="63"/>
      <c r="AB86" s="63"/>
      <c r="AC86" s="62"/>
      <c r="AD86" s="63"/>
      <c r="AE86" s="63"/>
      <c r="AF86" s="63"/>
      <c r="AG86" s="62"/>
      <c r="AH86" s="61"/>
      <c r="AI86" s="8" t="s">
        <v>112</v>
      </c>
      <c r="AJ86" s="8" t="s">
        <v>26</v>
      </c>
      <c r="AK86" s="8" t="s">
        <v>113</v>
      </c>
      <c r="AL86" s="49">
        <v>4.5</v>
      </c>
      <c r="AM86" s="18">
        <v>45534</v>
      </c>
      <c r="AN86" s="18">
        <v>45540</v>
      </c>
      <c r="AO86" s="7">
        <v>5</v>
      </c>
      <c r="AP86" s="84"/>
      <c r="AQ86" s="81"/>
      <c r="AR86" s="81"/>
      <c r="AS86" s="81"/>
    </row>
    <row r="87" spans="1:45" x14ac:dyDescent="0.25">
      <c r="A87" s="61"/>
      <c r="B87" s="61"/>
      <c r="C87" s="61"/>
      <c r="D87" s="61"/>
      <c r="E87" s="66"/>
      <c r="F87" s="63"/>
      <c r="G87" s="62"/>
      <c r="H87" s="63"/>
      <c r="I87" s="63"/>
      <c r="J87" s="62"/>
      <c r="K87" s="63"/>
      <c r="L87" s="63"/>
      <c r="M87" s="62"/>
      <c r="N87" s="63"/>
      <c r="O87" s="63"/>
      <c r="P87" s="62"/>
      <c r="Q87" s="63"/>
      <c r="R87" s="63"/>
      <c r="S87" s="62"/>
      <c r="T87" s="63"/>
      <c r="U87" s="63"/>
      <c r="V87" s="63"/>
      <c r="W87" s="62"/>
      <c r="X87" s="63"/>
      <c r="Y87" s="63"/>
      <c r="Z87" s="62"/>
      <c r="AA87" s="63"/>
      <c r="AB87" s="63"/>
      <c r="AC87" s="62"/>
      <c r="AD87" s="63"/>
      <c r="AE87" s="63"/>
      <c r="AF87" s="63"/>
      <c r="AG87" s="62"/>
      <c r="AH87" s="61"/>
      <c r="AI87" s="8" t="s">
        <v>97</v>
      </c>
      <c r="AJ87" s="8" t="s">
        <v>26</v>
      </c>
      <c r="AK87" s="8" t="s">
        <v>125</v>
      </c>
      <c r="AL87" s="59">
        <v>4.5</v>
      </c>
      <c r="AM87" s="18">
        <v>45534</v>
      </c>
      <c r="AN87" s="18">
        <v>45540</v>
      </c>
      <c r="AO87" s="7">
        <v>5</v>
      </c>
      <c r="AP87" s="84"/>
      <c r="AQ87" s="81"/>
      <c r="AR87" s="81"/>
      <c r="AS87" s="81"/>
    </row>
    <row r="88" spans="1:45" x14ac:dyDescent="0.25">
      <c r="A88" s="61"/>
      <c r="B88" s="61"/>
      <c r="C88" s="61"/>
      <c r="D88" s="61"/>
      <c r="E88" s="66"/>
      <c r="F88" s="63"/>
      <c r="G88" s="62"/>
      <c r="H88" s="63"/>
      <c r="I88" s="63"/>
      <c r="J88" s="62"/>
      <c r="K88" s="63"/>
      <c r="L88" s="63"/>
      <c r="M88" s="62"/>
      <c r="N88" s="63"/>
      <c r="O88" s="63"/>
      <c r="P88" s="62"/>
      <c r="Q88" s="63"/>
      <c r="R88" s="63"/>
      <c r="S88" s="62"/>
      <c r="T88" s="63"/>
      <c r="U88" s="63"/>
      <c r="V88" s="63"/>
      <c r="W88" s="62"/>
      <c r="X88" s="63"/>
      <c r="Y88" s="63"/>
      <c r="Z88" s="62"/>
      <c r="AA88" s="63"/>
      <c r="AB88" s="63"/>
      <c r="AC88" s="62"/>
      <c r="AD88" s="63"/>
      <c r="AE88" s="63"/>
      <c r="AF88" s="63"/>
      <c r="AG88" s="62"/>
      <c r="AH88" s="61"/>
      <c r="AI88" s="8" t="s">
        <v>97</v>
      </c>
      <c r="AJ88" s="8" t="s">
        <v>26</v>
      </c>
      <c r="AK88" s="8" t="s">
        <v>100</v>
      </c>
      <c r="AL88" s="59">
        <v>4.5</v>
      </c>
      <c r="AM88" s="18">
        <v>45534</v>
      </c>
      <c r="AN88" s="18">
        <v>45540</v>
      </c>
      <c r="AO88" s="7">
        <v>5</v>
      </c>
      <c r="AP88" s="85"/>
      <c r="AQ88" s="81"/>
      <c r="AR88" s="81"/>
      <c r="AS88" s="81"/>
    </row>
    <row r="89" spans="1:45" x14ac:dyDescent="0.25">
      <c r="A89" s="61">
        <v>5</v>
      </c>
      <c r="B89" s="61" t="s">
        <v>29</v>
      </c>
      <c r="C89" s="61" t="s">
        <v>126</v>
      </c>
      <c r="D89" s="61" t="s">
        <v>53</v>
      </c>
      <c r="E89" s="66">
        <v>45574</v>
      </c>
      <c r="F89" s="63">
        <f>+WORKDAY.INTL(E89,G89-1,1,[3]Festivos!$A$1:$S$1)</f>
        <v>45588</v>
      </c>
      <c r="G89" s="62">
        <v>10</v>
      </c>
      <c r="H89" s="63">
        <f>WORKDAY(F89,1,[3]Festivos!$A$1:$S$1)</f>
        <v>45589</v>
      </c>
      <c r="I89" s="63">
        <f>+WORKDAY.INTL(H89,J89-1,1,[3]Festivos!$A$1:$S$1)</f>
        <v>45594</v>
      </c>
      <c r="J89" s="62">
        <v>4</v>
      </c>
      <c r="K89" s="63">
        <f>WORKDAY(I89,1,[3]Festivos!$A$1:$S$1)</f>
        <v>45595</v>
      </c>
      <c r="L89" s="63">
        <f>+WORKDAY.INTL(K89,M89-1,1,[3]Festivos!$A$1:$S$1)</f>
        <v>45602</v>
      </c>
      <c r="M89" s="62">
        <v>5</v>
      </c>
      <c r="N89" s="63">
        <f>WORKDAY(L89,1,[3]Festivos!$A$1:$S$1)</f>
        <v>45603</v>
      </c>
      <c r="O89" s="90">
        <f>+WORKDAY.INTL(N89,P89,1,[3]Festivos!$A$1:$S$1)</f>
        <v>45609</v>
      </c>
      <c r="P89" s="62">
        <v>4</v>
      </c>
      <c r="Q89" s="90">
        <f>WORKDAY(O89,1)</f>
        <v>45610</v>
      </c>
      <c r="R89" s="63">
        <f>+WORKDAY.INTL(Q89,S89-1,1,[3]Festivos!$A$1:$S$1)</f>
        <v>45615</v>
      </c>
      <c r="S89" s="62">
        <v>4</v>
      </c>
      <c r="T89" s="63">
        <f>+R89</f>
        <v>45615</v>
      </c>
      <c r="U89" s="63">
        <f>WORKDAY(T89,1,[3]Festivos!$A$1:$S$1)</f>
        <v>45616</v>
      </c>
      <c r="V89" s="63">
        <f>+WORKDAY.INTL(U89,W89-1,1,[3]Festivos!$A$1:$S$1)</f>
        <v>45622</v>
      </c>
      <c r="W89" s="62">
        <v>5</v>
      </c>
      <c r="X89" s="63">
        <f>WORKDAY(V89,1,[3]Festivos!$A$1:$S$1)</f>
        <v>45623</v>
      </c>
      <c r="Y89" s="63">
        <f>+WORKDAY.INTL(X89,Z89-1,1,[3]Festivos!$A$1:$S$1)</f>
        <v>45625</v>
      </c>
      <c r="Z89" s="62">
        <v>3</v>
      </c>
      <c r="AA89" s="63">
        <f>WORKDAY(Y89,1,[3]Festivos!$A$1:$S$1)</f>
        <v>45628</v>
      </c>
      <c r="AB89" s="63">
        <f>+WORKDAY.INTL(AA89,AC89-1,1,[3]Festivos!$A$1:$S$1)</f>
        <v>45631</v>
      </c>
      <c r="AC89" s="62">
        <v>4</v>
      </c>
      <c r="AD89" s="63">
        <f>+AB89</f>
        <v>45631</v>
      </c>
      <c r="AE89" s="63">
        <f>WORKDAY(AD89,1,[3]Festivos!$A$1:$S$1)</f>
        <v>45632</v>
      </c>
      <c r="AF89" s="63">
        <f>+WORKDAY.INTL(AE89,AG89-1,1,[3]Festivos!$A$1:$S$1)</f>
        <v>45636</v>
      </c>
      <c r="AG89" s="62">
        <v>3</v>
      </c>
      <c r="AH89" s="61">
        <v>6</v>
      </c>
      <c r="AI89" s="8" t="s">
        <v>103</v>
      </c>
      <c r="AJ89" s="8" t="s">
        <v>26</v>
      </c>
      <c r="AK89" s="8" t="s">
        <v>79</v>
      </c>
      <c r="AL89" s="49">
        <v>2.5</v>
      </c>
      <c r="AM89" s="18">
        <v>45595</v>
      </c>
      <c r="AN89" s="18">
        <v>45602</v>
      </c>
      <c r="AO89" s="7">
        <v>5</v>
      </c>
      <c r="AP89" s="84">
        <f>+G89+J89+M89+P89+S89+W89+Z89+AC89+AG89+2</f>
        <v>44</v>
      </c>
      <c r="AQ89" s="81">
        <f>+(G89+J89)/AP89</f>
        <v>0.31818181818181818</v>
      </c>
      <c r="AR89" s="81">
        <f>+M89/AP89</f>
        <v>0.11363636363636363</v>
      </c>
      <c r="AS89" s="81">
        <f>+(P89+S89+W89+Z89+AC89+AG89+2)/AP89</f>
        <v>0.56818181818181823</v>
      </c>
    </row>
    <row r="90" spans="1:45" x14ac:dyDescent="0.25">
      <c r="A90" s="61"/>
      <c r="B90" s="61"/>
      <c r="C90" s="61"/>
      <c r="D90" s="61"/>
      <c r="E90" s="66"/>
      <c r="F90" s="63"/>
      <c r="G90" s="62"/>
      <c r="H90" s="63"/>
      <c r="I90" s="63"/>
      <c r="J90" s="62"/>
      <c r="K90" s="63"/>
      <c r="L90" s="63"/>
      <c r="M90" s="62"/>
      <c r="N90" s="63"/>
      <c r="O90" s="90"/>
      <c r="P90" s="62"/>
      <c r="Q90" s="90"/>
      <c r="R90" s="63"/>
      <c r="S90" s="62"/>
      <c r="T90" s="63"/>
      <c r="U90" s="63"/>
      <c r="V90" s="63"/>
      <c r="W90" s="62"/>
      <c r="X90" s="63"/>
      <c r="Y90" s="63"/>
      <c r="Z90" s="62"/>
      <c r="AA90" s="63"/>
      <c r="AB90" s="63"/>
      <c r="AC90" s="62"/>
      <c r="AD90" s="63"/>
      <c r="AE90" s="63"/>
      <c r="AF90" s="63"/>
      <c r="AG90" s="62"/>
      <c r="AH90" s="61"/>
      <c r="AI90" s="8" t="s">
        <v>122</v>
      </c>
      <c r="AJ90" s="8" t="s">
        <v>23</v>
      </c>
      <c r="AK90" s="8" t="s">
        <v>79</v>
      </c>
      <c r="AL90" s="49">
        <v>2.5</v>
      </c>
      <c r="AM90" s="18">
        <v>45595</v>
      </c>
      <c r="AN90" s="18">
        <v>45602</v>
      </c>
      <c r="AO90" s="7">
        <v>5</v>
      </c>
      <c r="AP90" s="84"/>
      <c r="AQ90" s="81"/>
      <c r="AR90" s="81"/>
      <c r="AS90" s="81"/>
    </row>
    <row r="91" spans="1:45" x14ac:dyDescent="0.25">
      <c r="A91" s="61"/>
      <c r="B91" s="61"/>
      <c r="C91" s="61"/>
      <c r="D91" s="61"/>
      <c r="E91" s="66"/>
      <c r="F91" s="63"/>
      <c r="G91" s="62"/>
      <c r="H91" s="63"/>
      <c r="I91" s="63"/>
      <c r="J91" s="62"/>
      <c r="K91" s="63"/>
      <c r="L91" s="63"/>
      <c r="M91" s="62"/>
      <c r="N91" s="63"/>
      <c r="O91" s="90"/>
      <c r="P91" s="62"/>
      <c r="Q91" s="90"/>
      <c r="R91" s="63"/>
      <c r="S91" s="62"/>
      <c r="T91" s="63"/>
      <c r="U91" s="63"/>
      <c r="V91" s="63"/>
      <c r="W91" s="62"/>
      <c r="X91" s="63"/>
      <c r="Y91" s="63"/>
      <c r="Z91" s="62"/>
      <c r="AA91" s="63"/>
      <c r="AB91" s="63"/>
      <c r="AC91" s="62"/>
      <c r="AD91" s="63"/>
      <c r="AE91" s="63"/>
      <c r="AF91" s="63"/>
      <c r="AG91" s="62"/>
      <c r="AH91" s="61"/>
      <c r="AI91" s="8" t="s">
        <v>119</v>
      </c>
      <c r="AJ91" s="8" t="s">
        <v>26</v>
      </c>
      <c r="AK91" s="8" t="s">
        <v>79</v>
      </c>
      <c r="AL91" s="49">
        <v>2.5</v>
      </c>
      <c r="AM91" s="18">
        <v>45595</v>
      </c>
      <c r="AN91" s="18">
        <v>45602</v>
      </c>
      <c r="AO91" s="7">
        <v>5</v>
      </c>
      <c r="AP91" s="84"/>
      <c r="AQ91" s="81"/>
      <c r="AR91" s="81"/>
      <c r="AS91" s="81"/>
    </row>
    <row r="92" spans="1:45" ht="25.5" x14ac:dyDescent="0.25">
      <c r="A92" s="61"/>
      <c r="B92" s="61"/>
      <c r="C92" s="61"/>
      <c r="D92" s="61"/>
      <c r="E92" s="66"/>
      <c r="F92" s="63"/>
      <c r="G92" s="62"/>
      <c r="H92" s="63"/>
      <c r="I92" s="63"/>
      <c r="J92" s="62"/>
      <c r="K92" s="63"/>
      <c r="L92" s="63"/>
      <c r="M92" s="62"/>
      <c r="N92" s="63"/>
      <c r="O92" s="90"/>
      <c r="P92" s="62"/>
      <c r="Q92" s="90"/>
      <c r="R92" s="63"/>
      <c r="S92" s="62"/>
      <c r="T92" s="63"/>
      <c r="U92" s="63"/>
      <c r="V92" s="63"/>
      <c r="W92" s="62"/>
      <c r="X92" s="63"/>
      <c r="Y92" s="63"/>
      <c r="Z92" s="62"/>
      <c r="AA92" s="63"/>
      <c r="AB92" s="63"/>
      <c r="AC92" s="62"/>
      <c r="AD92" s="63"/>
      <c r="AE92" s="63"/>
      <c r="AF92" s="63"/>
      <c r="AG92" s="62"/>
      <c r="AH92" s="61"/>
      <c r="AI92" s="8" t="s">
        <v>112</v>
      </c>
      <c r="AJ92" s="8" t="s">
        <v>26</v>
      </c>
      <c r="AK92" s="8" t="s">
        <v>113</v>
      </c>
      <c r="AL92" s="49">
        <v>2.5</v>
      </c>
      <c r="AM92" s="18">
        <v>45595</v>
      </c>
      <c r="AN92" s="18">
        <v>45602</v>
      </c>
      <c r="AO92" s="7">
        <v>5</v>
      </c>
      <c r="AP92" s="84"/>
      <c r="AQ92" s="81"/>
      <c r="AR92" s="81"/>
      <c r="AS92" s="81"/>
    </row>
    <row r="93" spans="1:45" x14ac:dyDescent="0.25">
      <c r="A93" s="61"/>
      <c r="B93" s="61"/>
      <c r="C93" s="61"/>
      <c r="D93" s="61"/>
      <c r="E93" s="66"/>
      <c r="F93" s="63"/>
      <c r="G93" s="62"/>
      <c r="H93" s="63"/>
      <c r="I93" s="63"/>
      <c r="J93" s="62"/>
      <c r="K93" s="63"/>
      <c r="L93" s="63"/>
      <c r="M93" s="62"/>
      <c r="N93" s="63"/>
      <c r="O93" s="90"/>
      <c r="P93" s="62"/>
      <c r="Q93" s="90"/>
      <c r="R93" s="63"/>
      <c r="S93" s="62"/>
      <c r="T93" s="63"/>
      <c r="U93" s="63"/>
      <c r="V93" s="63"/>
      <c r="W93" s="62"/>
      <c r="X93" s="63"/>
      <c r="Y93" s="63"/>
      <c r="Z93" s="62"/>
      <c r="AA93" s="63"/>
      <c r="AB93" s="63"/>
      <c r="AC93" s="62"/>
      <c r="AD93" s="63"/>
      <c r="AE93" s="63"/>
      <c r="AF93" s="63"/>
      <c r="AG93" s="62"/>
      <c r="AH93" s="61"/>
      <c r="AI93" s="8" t="s">
        <v>97</v>
      </c>
      <c r="AJ93" s="8" t="s">
        <v>26</v>
      </c>
      <c r="AK93" s="8" t="s">
        <v>125</v>
      </c>
      <c r="AL93" s="59">
        <v>2.5</v>
      </c>
      <c r="AM93" s="18">
        <v>45595</v>
      </c>
      <c r="AN93" s="18">
        <v>45602</v>
      </c>
      <c r="AO93" s="7">
        <v>5</v>
      </c>
      <c r="AP93" s="84"/>
      <c r="AQ93" s="81"/>
      <c r="AR93" s="81"/>
      <c r="AS93" s="81"/>
    </row>
    <row r="94" spans="1:45" x14ac:dyDescent="0.25">
      <c r="A94" s="61"/>
      <c r="B94" s="61"/>
      <c r="C94" s="61"/>
      <c r="D94" s="61"/>
      <c r="E94" s="66"/>
      <c r="F94" s="63"/>
      <c r="G94" s="62"/>
      <c r="H94" s="63"/>
      <c r="I94" s="63"/>
      <c r="J94" s="62"/>
      <c r="K94" s="63"/>
      <c r="L94" s="63"/>
      <c r="M94" s="62"/>
      <c r="N94" s="63"/>
      <c r="O94" s="90"/>
      <c r="P94" s="62"/>
      <c r="Q94" s="90"/>
      <c r="R94" s="63"/>
      <c r="S94" s="62"/>
      <c r="T94" s="63"/>
      <c r="U94" s="63"/>
      <c r="V94" s="63"/>
      <c r="W94" s="62"/>
      <c r="X94" s="63"/>
      <c r="Y94" s="63"/>
      <c r="Z94" s="62"/>
      <c r="AA94" s="63"/>
      <c r="AB94" s="63"/>
      <c r="AC94" s="62"/>
      <c r="AD94" s="63"/>
      <c r="AE94" s="63"/>
      <c r="AF94" s="63"/>
      <c r="AG94" s="62"/>
      <c r="AH94" s="61"/>
      <c r="AI94" s="8" t="s">
        <v>97</v>
      </c>
      <c r="AJ94" s="8" t="s">
        <v>26</v>
      </c>
      <c r="AK94" s="8" t="s">
        <v>100</v>
      </c>
      <c r="AL94" s="59">
        <v>2.5</v>
      </c>
      <c r="AM94" s="18">
        <v>45595</v>
      </c>
      <c r="AN94" s="18">
        <v>45602</v>
      </c>
      <c r="AO94" s="7">
        <v>5</v>
      </c>
      <c r="AP94" s="85"/>
      <c r="AQ94" s="81"/>
      <c r="AR94" s="81"/>
      <c r="AS94" s="81"/>
    </row>
    <row r="95" spans="1:45" x14ac:dyDescent="0.25">
      <c r="A95" s="61">
        <v>6</v>
      </c>
      <c r="B95" s="61" t="s">
        <v>29</v>
      </c>
      <c r="C95" s="61" t="s">
        <v>279</v>
      </c>
      <c r="D95" s="61" t="s">
        <v>53</v>
      </c>
      <c r="E95" s="66">
        <v>45581</v>
      </c>
      <c r="F95" s="90">
        <f>+WORKDAY.INTL(E95,G95-1,1,[2]Festivos!$A$1:$S$1)</f>
        <v>45594</v>
      </c>
      <c r="G95" s="62">
        <v>10</v>
      </c>
      <c r="H95" s="63">
        <f>WORKDAY(F95,1,[2]Festivos!$A$1:$S$1)</f>
        <v>45595</v>
      </c>
      <c r="I95" s="63">
        <f>+WORKDAY.INTL(H95,J95-1,1,[2]Festivos!$A$1:$S$1)</f>
        <v>45601</v>
      </c>
      <c r="J95" s="62">
        <v>4</v>
      </c>
      <c r="K95" s="63">
        <f>WORKDAY(I95,1,[2]Festivos!$A$1:$S$1)</f>
        <v>45602</v>
      </c>
      <c r="L95" s="63">
        <f>+WORKDAY.INTL(K95,M95-1,1,[2]Festivos!$A$1:$S$1)</f>
        <v>45608</v>
      </c>
      <c r="M95" s="62">
        <v>5</v>
      </c>
      <c r="N95" s="63">
        <f>WORKDAY(L95,1,[2]Festivos!$A$1:$S$1)</f>
        <v>45609</v>
      </c>
      <c r="O95" s="63">
        <f>+WORKDAY.INTL(N95,P95-1,1,[2]Festivos!$A$1:$S$1)</f>
        <v>45615</v>
      </c>
      <c r="P95" s="62">
        <v>4</v>
      </c>
      <c r="Q95" s="63">
        <f>WORKDAY(O95,1,[2]Festivos!$A$1:$S$1)</f>
        <v>45616</v>
      </c>
      <c r="R95" s="63">
        <f>+WORKDAY.INTL(Q95,S95-1,1,[2]Festivos!$A$1:$S$1)</f>
        <v>45621</v>
      </c>
      <c r="S95" s="62">
        <v>4</v>
      </c>
      <c r="T95" s="63">
        <f>+R95</f>
        <v>45621</v>
      </c>
      <c r="U95" s="63">
        <f>WORKDAY(T95,1,[2]Festivos!$A$1:$S$1)</f>
        <v>45622</v>
      </c>
      <c r="V95" s="63">
        <f>+WORKDAY.INTL(U95,W95-1,1,[2]Festivos!$A$1:$S$1)</f>
        <v>45628</v>
      </c>
      <c r="W95" s="62">
        <v>5</v>
      </c>
      <c r="X95" s="63">
        <f>WORKDAY(V95,1,[2]Festivos!$A$1:$S$1)</f>
        <v>45629</v>
      </c>
      <c r="Y95" s="63">
        <f>+WORKDAY.INTL(X95,Z95-1,1,[2]Festivos!$A$1:$S$1)</f>
        <v>45631</v>
      </c>
      <c r="Z95" s="62">
        <v>3</v>
      </c>
      <c r="AA95" s="63">
        <f>WORKDAY(Y95,1,[2]Festivos!$A$1:$S$1)</f>
        <v>45632</v>
      </c>
      <c r="AB95" s="63">
        <f>+WORKDAY.INTL(AA95,AC95-1,1,[2]Festivos!$A$1:$S$1)</f>
        <v>45637</v>
      </c>
      <c r="AC95" s="62">
        <v>4</v>
      </c>
      <c r="AD95" s="63">
        <f>+AB95</f>
        <v>45637</v>
      </c>
      <c r="AE95" s="63">
        <f>WORKDAY(AD95,1,[2]Festivos!$A$1:$S$1)</f>
        <v>45638</v>
      </c>
      <c r="AF95" s="63">
        <f>+WORKDAY.INTL(AE95,AG95-1,1,[2]Festivos!$A$1:$S$1)</f>
        <v>45639</v>
      </c>
      <c r="AG95" s="62">
        <v>2</v>
      </c>
      <c r="AH95" s="61">
        <v>6</v>
      </c>
      <c r="AI95" s="8" t="s">
        <v>102</v>
      </c>
      <c r="AJ95" s="8" t="s">
        <v>23</v>
      </c>
      <c r="AK95" s="8" t="s">
        <v>79</v>
      </c>
      <c r="AL95" s="49">
        <v>4.5</v>
      </c>
      <c r="AM95" s="18">
        <v>45602</v>
      </c>
      <c r="AN95" s="18">
        <v>45608</v>
      </c>
      <c r="AO95" s="7">
        <v>5</v>
      </c>
      <c r="AP95" s="84">
        <f>+G95+J95+M95+P95+S95+W95+Z95+AC95+AG95+2</f>
        <v>43</v>
      </c>
      <c r="AQ95" s="81">
        <f>+(G95+J95)/AP95</f>
        <v>0.32558139534883723</v>
      </c>
      <c r="AR95" s="81">
        <f>+M95/AP95</f>
        <v>0.11627906976744186</v>
      </c>
      <c r="AS95" s="81">
        <f>+(P95+S95+W95+Z95+AC95+AG95+2)/AP95</f>
        <v>0.55813953488372092</v>
      </c>
    </row>
    <row r="96" spans="1:45" x14ac:dyDescent="0.25">
      <c r="A96" s="61"/>
      <c r="B96" s="61"/>
      <c r="C96" s="61"/>
      <c r="D96" s="61"/>
      <c r="E96" s="66"/>
      <c r="F96" s="90"/>
      <c r="G96" s="62"/>
      <c r="H96" s="63"/>
      <c r="I96" s="63"/>
      <c r="J96" s="62"/>
      <c r="K96" s="63"/>
      <c r="L96" s="63"/>
      <c r="M96" s="62"/>
      <c r="N96" s="63"/>
      <c r="O96" s="63"/>
      <c r="P96" s="62"/>
      <c r="Q96" s="63"/>
      <c r="R96" s="63"/>
      <c r="S96" s="62"/>
      <c r="T96" s="63"/>
      <c r="U96" s="63"/>
      <c r="V96" s="63"/>
      <c r="W96" s="62"/>
      <c r="X96" s="63"/>
      <c r="Y96" s="63"/>
      <c r="Z96" s="62"/>
      <c r="AA96" s="63"/>
      <c r="AB96" s="63"/>
      <c r="AC96" s="62"/>
      <c r="AD96" s="63"/>
      <c r="AE96" s="63"/>
      <c r="AF96" s="63"/>
      <c r="AG96" s="62"/>
      <c r="AH96" s="61"/>
      <c r="AI96" s="60" t="s">
        <v>280</v>
      </c>
      <c r="AJ96" s="60" t="s">
        <v>24</v>
      </c>
      <c r="AK96" s="60" t="s">
        <v>124</v>
      </c>
      <c r="AL96" s="49">
        <v>4.5</v>
      </c>
      <c r="AM96" s="18">
        <v>45602</v>
      </c>
      <c r="AN96" s="18">
        <v>45608</v>
      </c>
      <c r="AO96" s="7">
        <v>5</v>
      </c>
      <c r="AP96" s="84"/>
      <c r="AQ96" s="81"/>
      <c r="AR96" s="81"/>
      <c r="AS96" s="81"/>
    </row>
    <row r="97" spans="1:45" ht="25.5" x14ac:dyDescent="0.25">
      <c r="A97" s="61"/>
      <c r="B97" s="61"/>
      <c r="C97" s="61"/>
      <c r="D97" s="61"/>
      <c r="E97" s="66"/>
      <c r="F97" s="90" t="e">
        <f>+WORKDAY.INTL(E97,G97-1,1,[2]Festivos!$A$1:$S$1)</f>
        <v>#NUM!</v>
      </c>
      <c r="G97" s="62"/>
      <c r="H97" s="63" t="e">
        <f>WORKDAY(F97,1,[2]Festivos!$A$1:$S$1)</f>
        <v>#NUM!</v>
      </c>
      <c r="I97" s="63" t="e">
        <f>+WORKDAY.INTL(H97,J97-1,1,[2]Festivos!$A$1:$S$1)</f>
        <v>#NUM!</v>
      </c>
      <c r="J97" s="62"/>
      <c r="K97" s="63" t="e">
        <f>WORKDAY(I97,1,[2]Festivos!$A$1:$S$1)</f>
        <v>#NUM!</v>
      </c>
      <c r="L97" s="63" t="e">
        <f>+WORKDAY.INTL(K97,M97-1,1,[2]Festivos!$A$1:$S$1)</f>
        <v>#NUM!</v>
      </c>
      <c r="M97" s="62"/>
      <c r="N97" s="63" t="e">
        <f>WORKDAY(L97,1,[2]Festivos!$A$1:$S$1)</f>
        <v>#NUM!</v>
      </c>
      <c r="O97" s="63" t="e">
        <f>+WORKDAY.INTL(N97,P97-1,1,[2]Festivos!$A$1:$S$1)</f>
        <v>#NUM!</v>
      </c>
      <c r="P97" s="62"/>
      <c r="Q97" s="63" t="e">
        <f>WORKDAY(O97,1,[2]Festivos!$A$1:$S$1)</f>
        <v>#NUM!</v>
      </c>
      <c r="R97" s="63" t="e">
        <f>+WORKDAY.INTL(Q97,S97-1,1,[2]Festivos!$A$1:$S$1)</f>
        <v>#NUM!</v>
      </c>
      <c r="S97" s="62"/>
      <c r="T97" s="63"/>
      <c r="U97" s="63">
        <f>WORKDAY(T97,1,[2]Festivos!$A$1:$S$1)</f>
        <v>2</v>
      </c>
      <c r="V97" s="63" t="e">
        <f>+WORKDAY.INTL(U97,W97-1,1,[2]Festivos!$A$1:$S$1)</f>
        <v>#NUM!</v>
      </c>
      <c r="W97" s="62"/>
      <c r="X97" s="63" t="e">
        <f>WORKDAY(V97,1,[2]Festivos!$A$1:$S$1)</f>
        <v>#NUM!</v>
      </c>
      <c r="Y97" s="63" t="e">
        <f>+WORKDAY.INTL(X97,Z97-1,1,[2]Festivos!$A$1:$S$1)</f>
        <v>#NUM!</v>
      </c>
      <c r="Z97" s="62"/>
      <c r="AA97" s="63" t="e">
        <f>WORKDAY(Y97,1,[2]Festivos!$A$1:$S$1)</f>
        <v>#NUM!</v>
      </c>
      <c r="AB97" s="63" t="e">
        <f>+WORKDAY.INTL(AA97,AC97-1,1,[2]Festivos!$A$1:$S$1)</f>
        <v>#NUM!</v>
      </c>
      <c r="AC97" s="62"/>
      <c r="AD97" s="63"/>
      <c r="AE97" s="63">
        <f>WORKDAY(AD97,1,[2]Festivos!$A$1:$S$1)</f>
        <v>2</v>
      </c>
      <c r="AF97" s="63" t="e">
        <f>+WORKDAY.INTL(AE97,AG97-1,1,[2]Festivos!$A$1:$S$1)</f>
        <v>#NUM!</v>
      </c>
      <c r="AG97" s="62"/>
      <c r="AH97" s="61"/>
      <c r="AI97" s="8" t="s">
        <v>107</v>
      </c>
      <c r="AJ97" s="8" t="s">
        <v>31</v>
      </c>
      <c r="AK97" s="8" t="s">
        <v>108</v>
      </c>
      <c r="AL97" s="49">
        <v>4.5</v>
      </c>
      <c r="AM97" s="18">
        <v>45602</v>
      </c>
      <c r="AN97" s="18">
        <v>45608</v>
      </c>
      <c r="AO97" s="7">
        <v>5</v>
      </c>
      <c r="AP97" s="84"/>
      <c r="AQ97" s="81"/>
      <c r="AR97" s="81"/>
      <c r="AS97" s="81"/>
    </row>
    <row r="98" spans="1:45" x14ac:dyDescent="0.25">
      <c r="A98" s="61"/>
      <c r="B98" s="61"/>
      <c r="C98" s="61"/>
      <c r="D98" s="61"/>
      <c r="E98" s="66"/>
      <c r="F98" s="90"/>
      <c r="G98" s="62"/>
      <c r="H98" s="63"/>
      <c r="I98" s="63"/>
      <c r="J98" s="62"/>
      <c r="K98" s="63"/>
      <c r="L98" s="63"/>
      <c r="M98" s="62"/>
      <c r="N98" s="63"/>
      <c r="O98" s="63"/>
      <c r="P98" s="62"/>
      <c r="Q98" s="63"/>
      <c r="R98" s="63"/>
      <c r="S98" s="62"/>
      <c r="T98" s="63"/>
      <c r="U98" s="63"/>
      <c r="V98" s="63"/>
      <c r="W98" s="62"/>
      <c r="X98" s="63"/>
      <c r="Y98" s="63"/>
      <c r="Z98" s="62"/>
      <c r="AA98" s="63"/>
      <c r="AB98" s="63"/>
      <c r="AC98" s="62"/>
      <c r="AD98" s="63"/>
      <c r="AE98" s="63"/>
      <c r="AF98" s="63"/>
      <c r="AG98" s="62"/>
      <c r="AH98" s="61"/>
      <c r="AI98" s="8" t="s">
        <v>105</v>
      </c>
      <c r="AJ98" s="8" t="s">
        <v>26</v>
      </c>
      <c r="AK98" s="8" t="s">
        <v>106</v>
      </c>
      <c r="AL98" s="49">
        <v>4.5</v>
      </c>
      <c r="AM98" s="18">
        <v>45602</v>
      </c>
      <c r="AN98" s="18">
        <v>45608</v>
      </c>
      <c r="AO98" s="7">
        <v>5</v>
      </c>
      <c r="AP98" s="84"/>
      <c r="AQ98" s="81"/>
      <c r="AR98" s="81"/>
      <c r="AS98" s="81"/>
    </row>
    <row r="99" spans="1:45" ht="25.5" x14ac:dyDescent="0.25">
      <c r="A99" s="61"/>
      <c r="B99" s="61"/>
      <c r="C99" s="61"/>
      <c r="D99" s="61"/>
      <c r="E99" s="66"/>
      <c r="F99" s="90"/>
      <c r="G99" s="62"/>
      <c r="H99" s="63"/>
      <c r="I99" s="63"/>
      <c r="J99" s="62"/>
      <c r="K99" s="63"/>
      <c r="L99" s="63"/>
      <c r="M99" s="62"/>
      <c r="N99" s="63"/>
      <c r="O99" s="63"/>
      <c r="P99" s="62"/>
      <c r="Q99" s="63"/>
      <c r="R99" s="63"/>
      <c r="S99" s="62"/>
      <c r="T99" s="63"/>
      <c r="U99" s="63"/>
      <c r="V99" s="63"/>
      <c r="W99" s="62"/>
      <c r="X99" s="63"/>
      <c r="Y99" s="63"/>
      <c r="Z99" s="62"/>
      <c r="AA99" s="63"/>
      <c r="AB99" s="63"/>
      <c r="AC99" s="62"/>
      <c r="AD99" s="63"/>
      <c r="AE99" s="63"/>
      <c r="AF99" s="63"/>
      <c r="AG99" s="62"/>
      <c r="AH99" s="61"/>
      <c r="AI99" s="8" t="s">
        <v>117</v>
      </c>
      <c r="AJ99" s="8" t="s">
        <v>23</v>
      </c>
      <c r="AK99" s="8" t="s">
        <v>111</v>
      </c>
      <c r="AL99" s="49">
        <v>4.5</v>
      </c>
      <c r="AM99" s="18">
        <v>45602</v>
      </c>
      <c r="AN99" s="18">
        <v>45608</v>
      </c>
      <c r="AO99" s="7">
        <v>5</v>
      </c>
      <c r="AP99" s="84"/>
      <c r="AQ99" s="81"/>
      <c r="AR99" s="81"/>
      <c r="AS99" s="81"/>
    </row>
    <row r="100" spans="1:45" ht="27" customHeight="1" x14ac:dyDescent="0.25">
      <c r="A100" s="61"/>
      <c r="B100" s="61"/>
      <c r="C100" s="61"/>
      <c r="D100" s="61"/>
      <c r="E100" s="66"/>
      <c r="F100" s="90"/>
      <c r="G100" s="62"/>
      <c r="H100" s="63"/>
      <c r="I100" s="63"/>
      <c r="J100" s="62"/>
      <c r="K100" s="63"/>
      <c r="L100" s="63"/>
      <c r="M100" s="62"/>
      <c r="N100" s="63"/>
      <c r="O100" s="63"/>
      <c r="P100" s="62"/>
      <c r="Q100" s="63"/>
      <c r="R100" s="63"/>
      <c r="S100" s="62"/>
      <c r="T100" s="63"/>
      <c r="U100" s="63"/>
      <c r="V100" s="63"/>
      <c r="W100" s="62"/>
      <c r="X100" s="63"/>
      <c r="Y100" s="63"/>
      <c r="Z100" s="62"/>
      <c r="AA100" s="63"/>
      <c r="AB100" s="63"/>
      <c r="AC100" s="62"/>
      <c r="AD100" s="63"/>
      <c r="AE100" s="63"/>
      <c r="AF100" s="63"/>
      <c r="AG100" s="62"/>
      <c r="AH100" s="61"/>
      <c r="AI100" s="8" t="s">
        <v>120</v>
      </c>
      <c r="AJ100" s="8" t="s">
        <v>26</v>
      </c>
      <c r="AK100" s="8" t="s">
        <v>100</v>
      </c>
      <c r="AL100" s="49">
        <v>4.5</v>
      </c>
      <c r="AM100" s="18">
        <v>45602</v>
      </c>
      <c r="AN100" s="18">
        <v>45608</v>
      </c>
      <c r="AO100" s="7">
        <v>5</v>
      </c>
      <c r="AP100" s="85"/>
      <c r="AQ100" s="81"/>
      <c r="AR100" s="81"/>
      <c r="AS100" s="81"/>
    </row>
    <row r="101" spans="1:45" x14ac:dyDescent="0.25">
      <c r="A101" s="92">
        <v>1</v>
      </c>
      <c r="B101" s="92" t="s">
        <v>30</v>
      </c>
      <c r="C101" s="92" t="s">
        <v>136</v>
      </c>
      <c r="D101" s="92" t="s">
        <v>89</v>
      </c>
      <c r="E101" s="119">
        <v>45337</v>
      </c>
      <c r="F101" s="87">
        <f>+WORKDAY.INTL(E101,G101-1,1,[4]Festivos!$A$1:$S$1)</f>
        <v>45357</v>
      </c>
      <c r="G101" s="86">
        <v>15</v>
      </c>
      <c r="H101" s="87">
        <f>WORKDAY(F101,1,[4]Festivos!$A$1:$S$1)</f>
        <v>45358</v>
      </c>
      <c r="I101" s="87">
        <f>+WORKDAY.INTL(H101,J101-1,1,[4]Festivos!$A$1:$S$1)</f>
        <v>45362</v>
      </c>
      <c r="J101" s="86">
        <v>3</v>
      </c>
      <c r="K101" s="87">
        <f>WORKDAY(I101,1,[4]Festivos!$A$1:$S$1)</f>
        <v>45363</v>
      </c>
      <c r="L101" s="87">
        <f>+WORKDAY.INTL(K101,M101-1,1,[4]Festivos!$A$1:$S$1)</f>
        <v>45385</v>
      </c>
      <c r="M101" s="86">
        <v>12</v>
      </c>
      <c r="N101" s="87">
        <f>WORKDAY(L101,1,[4]Festivos!$A$1:$S$1)</f>
        <v>45386</v>
      </c>
      <c r="O101" s="87">
        <f>+WORKDAY.INTL(N101,P101-1,1,[4]Festivos!$A$1:$S$1)</f>
        <v>45392</v>
      </c>
      <c r="P101" s="86">
        <v>5</v>
      </c>
      <c r="Q101" s="87">
        <f>WORKDAY(O101,1,[4]Festivos!$A$1:$S$1)</f>
        <v>45393</v>
      </c>
      <c r="R101" s="87">
        <f>+WORKDAY.INTL(Q101,S101-1,1,[4]Festivos!$A$1:$S$1)</f>
        <v>45397</v>
      </c>
      <c r="S101" s="86">
        <v>3</v>
      </c>
      <c r="T101" s="87">
        <f>+R101</f>
        <v>45397</v>
      </c>
      <c r="U101" s="87">
        <f>WORKDAY(T101,1,[4]Festivos!$A$1:$S$1)</f>
        <v>45398</v>
      </c>
      <c r="V101" s="87">
        <f>+WORKDAY.INTL(U101,W101-1,1,[4]Festivos!$A$1:$S$1)</f>
        <v>45404</v>
      </c>
      <c r="W101" s="86">
        <v>5</v>
      </c>
      <c r="X101" s="87">
        <f>WORKDAY(V101,1,[4]Festivos!$A$1:$S$1)</f>
        <v>45405</v>
      </c>
      <c r="Y101" s="87">
        <f>+WORKDAY.INTL(X101,Z101-1,1,[4]Festivos!$A$1:$S$1)</f>
        <v>45407</v>
      </c>
      <c r="Z101" s="86">
        <v>3</v>
      </c>
      <c r="AA101" s="87">
        <f>WORKDAY(Y101,1,[4]Festivos!$A$1:$S$1)</f>
        <v>45408</v>
      </c>
      <c r="AB101" s="87">
        <f>+WORKDAY.INTL(AA101,AC101-1,1,[4]Festivos!$A$1:$S$1)</f>
        <v>45412</v>
      </c>
      <c r="AC101" s="86">
        <v>3</v>
      </c>
      <c r="AD101" s="87">
        <f>+AB101</f>
        <v>45412</v>
      </c>
      <c r="AE101" s="87">
        <f>WORKDAY(AD101,1,[4]Festivos!$A$1:$S$1)</f>
        <v>45414</v>
      </c>
      <c r="AF101" s="87">
        <f>+WORKDAY.INTL(AE101,AG101-1,1,[4]Festivos!$A$1:$S$1)</f>
        <v>45415</v>
      </c>
      <c r="AG101" s="86">
        <v>2</v>
      </c>
      <c r="AH101" s="92">
        <v>7</v>
      </c>
      <c r="AI101" s="8" t="s">
        <v>137</v>
      </c>
      <c r="AJ101" s="8" t="s">
        <v>39</v>
      </c>
      <c r="AK101" s="8" t="s">
        <v>138</v>
      </c>
      <c r="AL101" s="38">
        <v>0</v>
      </c>
      <c r="AM101" s="18"/>
      <c r="AN101" s="18"/>
      <c r="AO101" s="7">
        <v>0</v>
      </c>
      <c r="AP101" s="113">
        <f>+G101+J101+M101+P101+S101+W101+Z101+AC101+AG101+2</f>
        <v>53</v>
      </c>
      <c r="AQ101" s="116">
        <f>+(G101+J101)/AP101</f>
        <v>0.33962264150943394</v>
      </c>
      <c r="AR101" s="116">
        <f>+M101/AP101</f>
        <v>0.22641509433962265</v>
      </c>
      <c r="AS101" s="116">
        <f>+(P101+S101+W101+Z101+AC101+AG101+2)/AP101</f>
        <v>0.43396226415094341</v>
      </c>
    </row>
    <row r="102" spans="1:45" x14ac:dyDescent="0.25">
      <c r="A102" s="93"/>
      <c r="B102" s="93"/>
      <c r="C102" s="93"/>
      <c r="D102" s="93"/>
      <c r="E102" s="100"/>
      <c r="F102" s="88"/>
      <c r="G102" s="82"/>
      <c r="H102" s="88"/>
      <c r="I102" s="88"/>
      <c r="J102" s="82"/>
      <c r="K102" s="88"/>
      <c r="L102" s="88"/>
      <c r="M102" s="82"/>
      <c r="N102" s="88"/>
      <c r="O102" s="88"/>
      <c r="P102" s="82"/>
      <c r="Q102" s="88"/>
      <c r="R102" s="88"/>
      <c r="S102" s="82"/>
      <c r="T102" s="88"/>
      <c r="U102" s="88"/>
      <c r="V102" s="88"/>
      <c r="W102" s="82"/>
      <c r="X102" s="88"/>
      <c r="Y102" s="88"/>
      <c r="Z102" s="82"/>
      <c r="AA102" s="88"/>
      <c r="AB102" s="88"/>
      <c r="AC102" s="82"/>
      <c r="AD102" s="88"/>
      <c r="AE102" s="88"/>
      <c r="AF102" s="88"/>
      <c r="AG102" s="82"/>
      <c r="AH102" s="93"/>
      <c r="AI102" s="8" t="s">
        <v>139</v>
      </c>
      <c r="AJ102" s="8" t="s">
        <v>31</v>
      </c>
      <c r="AK102" s="8" t="s">
        <v>79</v>
      </c>
      <c r="AL102" s="38">
        <v>0</v>
      </c>
      <c r="AM102" s="18"/>
      <c r="AN102" s="18"/>
      <c r="AO102" s="7">
        <v>0</v>
      </c>
      <c r="AP102" s="114"/>
      <c r="AQ102" s="117"/>
      <c r="AR102" s="117"/>
      <c r="AS102" s="117"/>
    </row>
    <row r="103" spans="1:45" x14ac:dyDescent="0.25">
      <c r="A103" s="93"/>
      <c r="B103" s="93"/>
      <c r="C103" s="93"/>
      <c r="D103" s="93"/>
      <c r="E103" s="100"/>
      <c r="F103" s="88"/>
      <c r="G103" s="82"/>
      <c r="H103" s="88"/>
      <c r="I103" s="88"/>
      <c r="J103" s="82"/>
      <c r="K103" s="88"/>
      <c r="L103" s="88"/>
      <c r="M103" s="82"/>
      <c r="N103" s="88"/>
      <c r="O103" s="88"/>
      <c r="P103" s="82"/>
      <c r="Q103" s="88"/>
      <c r="R103" s="88"/>
      <c r="S103" s="82"/>
      <c r="T103" s="88"/>
      <c r="U103" s="88"/>
      <c r="V103" s="88"/>
      <c r="W103" s="82"/>
      <c r="X103" s="88"/>
      <c r="Y103" s="88"/>
      <c r="Z103" s="82"/>
      <c r="AA103" s="88"/>
      <c r="AB103" s="88"/>
      <c r="AC103" s="82"/>
      <c r="AD103" s="88"/>
      <c r="AE103" s="88"/>
      <c r="AF103" s="88"/>
      <c r="AG103" s="82"/>
      <c r="AH103" s="93"/>
      <c r="AI103" s="8" t="s">
        <v>140</v>
      </c>
      <c r="AJ103" s="8" t="s">
        <v>31</v>
      </c>
      <c r="AK103" s="8" t="s">
        <v>132</v>
      </c>
      <c r="AL103" s="38">
        <v>0</v>
      </c>
      <c r="AM103" s="18"/>
      <c r="AN103" s="18"/>
      <c r="AO103" s="7">
        <v>0</v>
      </c>
      <c r="AP103" s="114"/>
      <c r="AQ103" s="117"/>
      <c r="AR103" s="117"/>
      <c r="AS103" s="117"/>
    </row>
    <row r="104" spans="1:45" ht="27" customHeight="1" x14ac:dyDescent="0.25">
      <c r="A104" s="93"/>
      <c r="B104" s="93"/>
      <c r="C104" s="93"/>
      <c r="D104" s="93"/>
      <c r="E104" s="100"/>
      <c r="F104" s="88"/>
      <c r="G104" s="82"/>
      <c r="H104" s="88"/>
      <c r="I104" s="88"/>
      <c r="J104" s="82"/>
      <c r="K104" s="88"/>
      <c r="L104" s="88"/>
      <c r="M104" s="82"/>
      <c r="N104" s="88"/>
      <c r="O104" s="88"/>
      <c r="P104" s="82"/>
      <c r="Q104" s="88"/>
      <c r="R104" s="88"/>
      <c r="S104" s="82"/>
      <c r="T104" s="88"/>
      <c r="U104" s="88"/>
      <c r="V104" s="88"/>
      <c r="W104" s="82"/>
      <c r="X104" s="88"/>
      <c r="Y104" s="88"/>
      <c r="Z104" s="82"/>
      <c r="AA104" s="88"/>
      <c r="AB104" s="88"/>
      <c r="AC104" s="82"/>
      <c r="AD104" s="88"/>
      <c r="AE104" s="88"/>
      <c r="AF104" s="88"/>
      <c r="AG104" s="82"/>
      <c r="AH104" s="93"/>
      <c r="AI104" s="8" t="s">
        <v>141</v>
      </c>
      <c r="AJ104" s="8" t="s">
        <v>26</v>
      </c>
      <c r="AK104" s="8" t="s">
        <v>132</v>
      </c>
      <c r="AL104" s="38">
        <v>0</v>
      </c>
      <c r="AM104" s="18"/>
      <c r="AN104" s="18"/>
      <c r="AO104" s="7">
        <v>0</v>
      </c>
      <c r="AP104" s="114"/>
      <c r="AQ104" s="117"/>
      <c r="AR104" s="117"/>
      <c r="AS104" s="117"/>
    </row>
    <row r="105" spans="1:45" ht="38.25" x14ac:dyDescent="0.25">
      <c r="A105" s="93"/>
      <c r="B105" s="93"/>
      <c r="C105" s="93"/>
      <c r="D105" s="93"/>
      <c r="E105" s="100"/>
      <c r="F105" s="88"/>
      <c r="G105" s="82"/>
      <c r="H105" s="88"/>
      <c r="I105" s="88"/>
      <c r="J105" s="82"/>
      <c r="K105" s="88"/>
      <c r="L105" s="88"/>
      <c r="M105" s="82"/>
      <c r="N105" s="88"/>
      <c r="O105" s="88"/>
      <c r="P105" s="82"/>
      <c r="Q105" s="88"/>
      <c r="R105" s="88"/>
      <c r="S105" s="82"/>
      <c r="T105" s="88"/>
      <c r="U105" s="88"/>
      <c r="V105" s="88"/>
      <c r="W105" s="82"/>
      <c r="X105" s="88"/>
      <c r="Y105" s="88"/>
      <c r="Z105" s="82"/>
      <c r="AA105" s="88"/>
      <c r="AB105" s="88"/>
      <c r="AC105" s="82"/>
      <c r="AD105" s="88"/>
      <c r="AE105" s="88"/>
      <c r="AF105" s="88"/>
      <c r="AG105" s="82"/>
      <c r="AH105" s="93"/>
      <c r="AI105" s="8" t="s">
        <v>142</v>
      </c>
      <c r="AJ105" s="8" t="s">
        <v>26</v>
      </c>
      <c r="AK105" s="8" t="s">
        <v>277</v>
      </c>
      <c r="AL105" s="38">
        <v>0</v>
      </c>
      <c r="AM105" s="18"/>
      <c r="AN105" s="18"/>
      <c r="AO105" s="7">
        <v>0</v>
      </c>
      <c r="AP105" s="114"/>
      <c r="AQ105" s="117"/>
      <c r="AR105" s="117"/>
      <c r="AS105" s="117"/>
    </row>
    <row r="106" spans="1:45" x14ac:dyDescent="0.25">
      <c r="A106" s="93"/>
      <c r="B106" s="93"/>
      <c r="C106" s="93"/>
      <c r="D106" s="93"/>
      <c r="E106" s="100"/>
      <c r="F106" s="88"/>
      <c r="G106" s="82"/>
      <c r="H106" s="88"/>
      <c r="I106" s="88"/>
      <c r="J106" s="82"/>
      <c r="K106" s="88"/>
      <c r="L106" s="88"/>
      <c r="M106" s="82"/>
      <c r="N106" s="88"/>
      <c r="O106" s="88"/>
      <c r="P106" s="82"/>
      <c r="Q106" s="88"/>
      <c r="R106" s="88"/>
      <c r="S106" s="82"/>
      <c r="T106" s="88"/>
      <c r="U106" s="88"/>
      <c r="V106" s="88"/>
      <c r="W106" s="82"/>
      <c r="X106" s="88"/>
      <c r="Y106" s="88"/>
      <c r="Z106" s="82"/>
      <c r="AA106" s="88"/>
      <c r="AB106" s="88"/>
      <c r="AC106" s="82"/>
      <c r="AD106" s="88"/>
      <c r="AE106" s="88"/>
      <c r="AF106" s="88"/>
      <c r="AG106" s="82"/>
      <c r="AH106" s="93"/>
      <c r="AI106" s="8" t="s">
        <v>143</v>
      </c>
      <c r="AJ106" s="8" t="s">
        <v>26</v>
      </c>
      <c r="AK106" s="8" t="s">
        <v>144</v>
      </c>
      <c r="AL106" s="38">
        <v>0</v>
      </c>
      <c r="AM106" s="18"/>
      <c r="AN106" s="18"/>
      <c r="AO106" s="7">
        <v>0</v>
      </c>
      <c r="AP106" s="114"/>
      <c r="AQ106" s="117"/>
      <c r="AR106" s="117"/>
      <c r="AS106" s="117"/>
    </row>
    <row r="107" spans="1:45" x14ac:dyDescent="0.25">
      <c r="A107" s="93"/>
      <c r="B107" s="93"/>
      <c r="C107" s="93"/>
      <c r="D107" s="93"/>
      <c r="E107" s="100"/>
      <c r="F107" s="88"/>
      <c r="G107" s="82"/>
      <c r="H107" s="88"/>
      <c r="I107" s="88"/>
      <c r="J107" s="82"/>
      <c r="K107" s="88"/>
      <c r="L107" s="88"/>
      <c r="M107" s="82"/>
      <c r="N107" s="88"/>
      <c r="O107" s="88"/>
      <c r="P107" s="82"/>
      <c r="Q107" s="88"/>
      <c r="R107" s="88"/>
      <c r="S107" s="82"/>
      <c r="T107" s="88"/>
      <c r="U107" s="88"/>
      <c r="V107" s="88"/>
      <c r="W107" s="82"/>
      <c r="X107" s="88"/>
      <c r="Y107" s="88"/>
      <c r="Z107" s="82"/>
      <c r="AA107" s="88"/>
      <c r="AB107" s="88"/>
      <c r="AC107" s="82"/>
      <c r="AD107" s="88"/>
      <c r="AE107" s="88"/>
      <c r="AF107" s="88"/>
      <c r="AG107" s="82"/>
      <c r="AH107" s="93"/>
      <c r="AI107" s="8" t="s">
        <v>145</v>
      </c>
      <c r="AJ107" s="8" t="s">
        <v>23</v>
      </c>
      <c r="AK107" s="8" t="s">
        <v>79</v>
      </c>
      <c r="AL107" s="38">
        <v>0</v>
      </c>
      <c r="AM107" s="18"/>
      <c r="AN107" s="18"/>
      <c r="AO107" s="7">
        <v>0</v>
      </c>
      <c r="AP107" s="114"/>
      <c r="AQ107" s="117"/>
      <c r="AR107" s="117"/>
      <c r="AS107" s="117"/>
    </row>
    <row r="108" spans="1:45" x14ac:dyDescent="0.25">
      <c r="A108" s="94"/>
      <c r="B108" s="94"/>
      <c r="C108" s="94"/>
      <c r="D108" s="94"/>
      <c r="E108" s="120"/>
      <c r="F108" s="89"/>
      <c r="G108" s="83"/>
      <c r="H108" s="89"/>
      <c r="I108" s="89"/>
      <c r="J108" s="83"/>
      <c r="K108" s="89"/>
      <c r="L108" s="89"/>
      <c r="M108" s="83"/>
      <c r="N108" s="89"/>
      <c r="O108" s="89"/>
      <c r="P108" s="83"/>
      <c r="Q108" s="89"/>
      <c r="R108" s="89"/>
      <c r="S108" s="83"/>
      <c r="T108" s="89"/>
      <c r="U108" s="89"/>
      <c r="V108" s="89"/>
      <c r="W108" s="83"/>
      <c r="X108" s="89"/>
      <c r="Y108" s="89"/>
      <c r="Z108" s="83"/>
      <c r="AA108" s="89"/>
      <c r="AB108" s="89"/>
      <c r="AC108" s="83"/>
      <c r="AD108" s="89"/>
      <c r="AE108" s="89"/>
      <c r="AF108" s="89"/>
      <c r="AG108" s="83"/>
      <c r="AH108" s="94"/>
      <c r="AI108" s="8" t="s">
        <v>146</v>
      </c>
      <c r="AJ108" s="8" t="s">
        <v>26</v>
      </c>
      <c r="AK108" s="8" t="s">
        <v>79</v>
      </c>
      <c r="AL108" s="38">
        <v>0</v>
      </c>
      <c r="AM108" s="18"/>
      <c r="AN108" s="18"/>
      <c r="AO108" s="7">
        <v>0</v>
      </c>
      <c r="AP108" s="115"/>
      <c r="AQ108" s="118"/>
      <c r="AR108" s="118"/>
      <c r="AS108" s="118"/>
    </row>
    <row r="109" spans="1:45" x14ac:dyDescent="0.25">
      <c r="A109" s="61">
        <v>2</v>
      </c>
      <c r="B109" s="61" t="s">
        <v>30</v>
      </c>
      <c r="C109" s="61" t="s">
        <v>127</v>
      </c>
      <c r="D109" s="61" t="s">
        <v>89</v>
      </c>
      <c r="E109" s="66">
        <v>45337</v>
      </c>
      <c r="F109" s="63">
        <f>+WORKDAY.INTL(E109,G109-1,1,[4]Festivos!$A$1:$S$1)</f>
        <v>45352</v>
      </c>
      <c r="G109" s="62">
        <v>12</v>
      </c>
      <c r="H109" s="63">
        <f>WORKDAY(F109,1,[4]Festivos!$A$1:$S$1)</f>
        <v>45355</v>
      </c>
      <c r="I109" s="63">
        <f>+WORKDAY.INTL(H109,J109-1,1,[4]Festivos!$A$1:$S$1)</f>
        <v>45357</v>
      </c>
      <c r="J109" s="62">
        <v>3</v>
      </c>
      <c r="K109" s="63">
        <f>WORKDAY(I109,1,[4]Festivos!$A$1:$S$1)</f>
        <v>45358</v>
      </c>
      <c r="L109" s="63">
        <f>+WORKDAY.INTL(K109,M109-1,1,[4]Festivos!$A$1:$S$1)</f>
        <v>45371</v>
      </c>
      <c r="M109" s="62">
        <v>10</v>
      </c>
      <c r="N109" s="63">
        <f>WORKDAY(L109,1,[4]Festivos!$A$1:$S$1)</f>
        <v>45372</v>
      </c>
      <c r="O109" s="63">
        <f>+WORKDAY.INTL(N109,P109-1,1,[4]Festivos!$A$1:$S$1)</f>
        <v>45385</v>
      </c>
      <c r="P109" s="62">
        <v>5</v>
      </c>
      <c r="Q109" s="63">
        <f>WORKDAY(O109,1,[4]Festivos!$A$1:$S$1)</f>
        <v>45386</v>
      </c>
      <c r="R109" s="63">
        <f>+WORKDAY.INTL(Q109,S109-1,1,[4]Festivos!$A$1:$S$1)</f>
        <v>45390</v>
      </c>
      <c r="S109" s="62">
        <v>3</v>
      </c>
      <c r="T109" s="63">
        <f>+R109</f>
        <v>45390</v>
      </c>
      <c r="U109" s="63">
        <f>WORKDAY(T109,1,[4]Festivos!$A$1:$S$1)</f>
        <v>45391</v>
      </c>
      <c r="V109" s="63">
        <f>+WORKDAY.INTL(U109,W109-1,1,[4]Festivos!$A$1:$S$1)</f>
        <v>45397</v>
      </c>
      <c r="W109" s="62">
        <v>5</v>
      </c>
      <c r="X109" s="63">
        <f>WORKDAY(V109,1,[4]Festivos!$A$1:$S$1)</f>
        <v>45398</v>
      </c>
      <c r="Y109" s="63">
        <f>+WORKDAY.INTL(X109,Z109-1,1,[4]Festivos!$A$1:$S$1)</f>
        <v>45400</v>
      </c>
      <c r="Z109" s="62">
        <v>3</v>
      </c>
      <c r="AA109" s="63">
        <f>WORKDAY(Y109,1,[4]Festivos!$A$1:$S$1)</f>
        <v>45401</v>
      </c>
      <c r="AB109" s="63">
        <f>+WORKDAY.INTL(AA109,AC109-1,1,[4]Festivos!$A$1:$S$1)</f>
        <v>45405</v>
      </c>
      <c r="AC109" s="62">
        <v>3</v>
      </c>
      <c r="AD109" s="63">
        <f>+AB109</f>
        <v>45405</v>
      </c>
      <c r="AE109" s="63">
        <f>WORKDAY(AD109,1,[4]Festivos!$A$1:$S$1)</f>
        <v>45406</v>
      </c>
      <c r="AF109" s="63">
        <f>+WORKDAY.INTL(AE109,AG109-1,1,[4]Festivos!$A$1:$S$1)</f>
        <v>45407</v>
      </c>
      <c r="AG109" s="62">
        <v>2</v>
      </c>
      <c r="AH109" s="61">
        <v>6</v>
      </c>
      <c r="AI109" s="8" t="s">
        <v>128</v>
      </c>
      <c r="AJ109" s="8" t="s">
        <v>24</v>
      </c>
      <c r="AK109" s="8" t="s">
        <v>129</v>
      </c>
      <c r="AL109" s="38">
        <v>9.5</v>
      </c>
      <c r="AM109" s="18">
        <v>45362</v>
      </c>
      <c r="AN109" s="18">
        <v>45373</v>
      </c>
      <c r="AO109" s="7">
        <v>10</v>
      </c>
      <c r="AP109" s="84">
        <f>+G109+J109+M109+P109+S109+W109+Z109+AC109+AG109+2</f>
        <v>48</v>
      </c>
      <c r="AQ109" s="91">
        <f>+(G109+J109)/AP109</f>
        <v>0.3125</v>
      </c>
      <c r="AR109" s="91">
        <f>+M109/AP109</f>
        <v>0.20833333333333334</v>
      </c>
      <c r="AS109" s="91">
        <f>+(P109+S109+W109+Z109+AC109+AG109+2)/AP109</f>
        <v>0.47916666666666669</v>
      </c>
    </row>
    <row r="110" spans="1:45" x14ac:dyDescent="0.25">
      <c r="A110" s="61"/>
      <c r="B110" s="61"/>
      <c r="C110" s="61"/>
      <c r="D110" s="61"/>
      <c r="E110" s="66"/>
      <c r="F110" s="63"/>
      <c r="G110" s="62"/>
      <c r="H110" s="63"/>
      <c r="I110" s="63"/>
      <c r="J110" s="62"/>
      <c r="K110" s="63"/>
      <c r="L110" s="63"/>
      <c r="M110" s="62"/>
      <c r="N110" s="63"/>
      <c r="O110" s="63"/>
      <c r="P110" s="62"/>
      <c r="Q110" s="63"/>
      <c r="R110" s="63"/>
      <c r="S110" s="62"/>
      <c r="T110" s="63"/>
      <c r="U110" s="63"/>
      <c r="V110" s="63"/>
      <c r="W110" s="62"/>
      <c r="X110" s="63"/>
      <c r="Y110" s="63"/>
      <c r="Z110" s="62"/>
      <c r="AA110" s="63"/>
      <c r="AB110" s="63"/>
      <c r="AC110" s="62"/>
      <c r="AD110" s="63"/>
      <c r="AE110" s="63"/>
      <c r="AF110" s="63"/>
      <c r="AG110" s="62"/>
      <c r="AH110" s="61"/>
      <c r="AI110" s="8" t="s">
        <v>130</v>
      </c>
      <c r="AJ110" s="8" t="s">
        <v>31</v>
      </c>
      <c r="AK110" s="8" t="s">
        <v>79</v>
      </c>
      <c r="AL110" s="38">
        <v>9.5</v>
      </c>
      <c r="AM110" s="18">
        <v>45362</v>
      </c>
      <c r="AN110" s="18">
        <v>45373</v>
      </c>
      <c r="AO110" s="7">
        <v>10</v>
      </c>
      <c r="AP110" s="84"/>
      <c r="AQ110" s="91"/>
      <c r="AR110" s="91"/>
      <c r="AS110" s="91"/>
    </row>
    <row r="111" spans="1:45" ht="27" customHeight="1" x14ac:dyDescent="0.25">
      <c r="A111" s="61"/>
      <c r="B111" s="61"/>
      <c r="C111" s="61"/>
      <c r="D111" s="61"/>
      <c r="E111" s="66"/>
      <c r="F111" s="63"/>
      <c r="G111" s="62"/>
      <c r="H111" s="63"/>
      <c r="I111" s="63"/>
      <c r="J111" s="62"/>
      <c r="K111" s="63"/>
      <c r="L111" s="63"/>
      <c r="M111" s="62"/>
      <c r="N111" s="63"/>
      <c r="O111" s="63"/>
      <c r="P111" s="62"/>
      <c r="Q111" s="63"/>
      <c r="R111" s="63"/>
      <c r="S111" s="62"/>
      <c r="T111" s="63"/>
      <c r="U111" s="63"/>
      <c r="V111" s="63"/>
      <c r="W111" s="62"/>
      <c r="X111" s="63"/>
      <c r="Y111" s="63"/>
      <c r="Z111" s="62"/>
      <c r="AA111" s="63"/>
      <c r="AB111" s="63"/>
      <c r="AC111" s="62"/>
      <c r="AD111" s="63"/>
      <c r="AE111" s="63"/>
      <c r="AF111" s="63"/>
      <c r="AG111" s="62"/>
      <c r="AH111" s="61"/>
      <c r="AI111" s="8" t="s">
        <v>131</v>
      </c>
      <c r="AJ111" s="8" t="s">
        <v>26</v>
      </c>
      <c r="AK111" s="8" t="s">
        <v>132</v>
      </c>
      <c r="AL111" s="38">
        <v>9.5</v>
      </c>
      <c r="AM111" s="18">
        <v>45362</v>
      </c>
      <c r="AN111" s="18">
        <v>45373</v>
      </c>
      <c r="AO111" s="7">
        <v>10</v>
      </c>
      <c r="AP111" s="84"/>
      <c r="AQ111" s="91"/>
      <c r="AR111" s="91"/>
      <c r="AS111" s="91"/>
    </row>
    <row r="112" spans="1:45" x14ac:dyDescent="0.25">
      <c r="A112" s="61"/>
      <c r="B112" s="61"/>
      <c r="C112" s="61"/>
      <c r="D112" s="61"/>
      <c r="E112" s="66"/>
      <c r="F112" s="63"/>
      <c r="G112" s="62"/>
      <c r="H112" s="63"/>
      <c r="I112" s="63"/>
      <c r="J112" s="62"/>
      <c r="K112" s="63"/>
      <c r="L112" s="63"/>
      <c r="M112" s="62"/>
      <c r="N112" s="63"/>
      <c r="O112" s="63"/>
      <c r="P112" s="62"/>
      <c r="Q112" s="63"/>
      <c r="R112" s="63"/>
      <c r="S112" s="62"/>
      <c r="T112" s="63"/>
      <c r="U112" s="63"/>
      <c r="V112" s="63"/>
      <c r="W112" s="62"/>
      <c r="X112" s="63"/>
      <c r="Y112" s="63"/>
      <c r="Z112" s="62"/>
      <c r="AA112" s="63"/>
      <c r="AB112" s="63"/>
      <c r="AC112" s="62"/>
      <c r="AD112" s="63"/>
      <c r="AE112" s="63"/>
      <c r="AF112" s="63"/>
      <c r="AG112" s="62"/>
      <c r="AH112" s="61"/>
      <c r="AI112" s="8" t="s">
        <v>133</v>
      </c>
      <c r="AJ112" s="8" t="s">
        <v>23</v>
      </c>
      <c r="AK112" s="8" t="s">
        <v>134</v>
      </c>
      <c r="AL112" s="38">
        <v>9.5</v>
      </c>
      <c r="AM112" s="18">
        <v>45362</v>
      </c>
      <c r="AN112" s="18">
        <v>45373</v>
      </c>
      <c r="AO112" s="7">
        <v>10</v>
      </c>
      <c r="AP112" s="84"/>
      <c r="AQ112" s="91"/>
      <c r="AR112" s="91"/>
      <c r="AS112" s="91"/>
    </row>
    <row r="113" spans="1:45" x14ac:dyDescent="0.25">
      <c r="A113" s="61"/>
      <c r="B113" s="61"/>
      <c r="C113" s="61"/>
      <c r="D113" s="61"/>
      <c r="E113" s="66"/>
      <c r="F113" s="63"/>
      <c r="G113" s="62"/>
      <c r="H113" s="63"/>
      <c r="I113" s="63"/>
      <c r="J113" s="62"/>
      <c r="K113" s="63"/>
      <c r="L113" s="63"/>
      <c r="M113" s="62"/>
      <c r="N113" s="63"/>
      <c r="O113" s="63"/>
      <c r="P113" s="62"/>
      <c r="Q113" s="63"/>
      <c r="R113" s="63"/>
      <c r="S113" s="62"/>
      <c r="T113" s="63"/>
      <c r="U113" s="63"/>
      <c r="V113" s="63"/>
      <c r="W113" s="62"/>
      <c r="X113" s="63"/>
      <c r="Y113" s="63"/>
      <c r="Z113" s="62"/>
      <c r="AA113" s="63"/>
      <c r="AB113" s="63"/>
      <c r="AC113" s="62"/>
      <c r="AD113" s="63"/>
      <c r="AE113" s="63"/>
      <c r="AF113" s="63"/>
      <c r="AG113" s="62"/>
      <c r="AH113" s="61"/>
      <c r="AI113" s="8" t="s">
        <v>152</v>
      </c>
      <c r="AJ113" s="8" t="s">
        <v>281</v>
      </c>
      <c r="AK113" s="8" t="s">
        <v>95</v>
      </c>
      <c r="AL113" s="38">
        <v>0</v>
      </c>
      <c r="AM113" s="18">
        <v>45362</v>
      </c>
      <c r="AN113" s="18">
        <v>45373</v>
      </c>
      <c r="AO113" s="7">
        <v>10</v>
      </c>
      <c r="AP113" s="84"/>
      <c r="AQ113" s="91"/>
      <c r="AR113" s="91"/>
      <c r="AS113" s="91"/>
    </row>
    <row r="114" spans="1:45" x14ac:dyDescent="0.25">
      <c r="A114" s="61">
        <v>3</v>
      </c>
      <c r="B114" s="61" t="s">
        <v>30</v>
      </c>
      <c r="C114" s="61" t="s">
        <v>149</v>
      </c>
      <c r="D114" s="61" t="s">
        <v>89</v>
      </c>
      <c r="E114" s="66">
        <v>45411</v>
      </c>
      <c r="F114" s="63">
        <f>+WORKDAY.INTL(E114,G114-1,1,[4]Festivos!$A$1:$S$1)</f>
        <v>45433</v>
      </c>
      <c r="G114" s="62">
        <v>15</v>
      </c>
      <c r="H114" s="63">
        <f>WORKDAY(F114,1,[4]Festivos!$A$1:$S$1)</f>
        <v>45434</v>
      </c>
      <c r="I114" s="63">
        <f>+WORKDAY.INTL(H114,J114-1,1,[4]Festivos!$A$1:$S$1)</f>
        <v>45436</v>
      </c>
      <c r="J114" s="62">
        <v>3</v>
      </c>
      <c r="K114" s="63">
        <f>WORKDAY(I114,1,[4]Festivos!$A$1:$S$1)</f>
        <v>45439</v>
      </c>
      <c r="L114" s="63">
        <f>+WORKDAY.INTL(K114,M114-1,1,[4]Festivos!$A$1:$S$1)</f>
        <v>45456</v>
      </c>
      <c r="M114" s="62">
        <v>12</v>
      </c>
      <c r="N114" s="63">
        <f>WORKDAY(L114,1,[4]Festivos!$A$1:$S$1)</f>
        <v>45457</v>
      </c>
      <c r="O114" s="63">
        <f>+WORKDAY.INTL(N114,P114-1,1,[4]Festivos!$A$1:$S$1)</f>
        <v>45463</v>
      </c>
      <c r="P114" s="62">
        <v>5</v>
      </c>
      <c r="Q114" s="63">
        <f>WORKDAY(O114,1,[4]Festivos!$A$1:$S$1)</f>
        <v>45464</v>
      </c>
      <c r="R114" s="63">
        <f>+WORKDAY.INTL(Q114,S114-1,1,[4]Festivos!$A$1:$S$1)</f>
        <v>45468</v>
      </c>
      <c r="S114" s="62">
        <v>3</v>
      </c>
      <c r="T114" s="63">
        <f>+R114</f>
        <v>45468</v>
      </c>
      <c r="U114" s="63">
        <f>WORKDAY(T114,1,[4]Festivos!$A$1:$S$1)</f>
        <v>45469</v>
      </c>
      <c r="V114" s="63">
        <f>+WORKDAY.INTL(U114,W114-1,1,[4]Festivos!$A$1:$S$1)</f>
        <v>45476</v>
      </c>
      <c r="W114" s="62">
        <v>5</v>
      </c>
      <c r="X114" s="63">
        <f>WORKDAY(V114,1,[4]Festivos!$A$1:$S$1)</f>
        <v>45477</v>
      </c>
      <c r="Y114" s="63">
        <f>+WORKDAY.INTL(X114,Z114-1,1,[4]Festivos!$A$1:$S$1)</f>
        <v>45481</v>
      </c>
      <c r="Z114" s="62">
        <v>3</v>
      </c>
      <c r="AA114" s="63">
        <f>WORKDAY(Y114,1,[4]Festivos!$A$1:$S$1)</f>
        <v>45482</v>
      </c>
      <c r="AB114" s="63">
        <f>+WORKDAY.INTL(AA114,AC114-1,1,[4]Festivos!$A$1:$S$1)</f>
        <v>45484</v>
      </c>
      <c r="AC114" s="62">
        <v>3</v>
      </c>
      <c r="AD114" s="63">
        <f>+AB114</f>
        <v>45484</v>
      </c>
      <c r="AE114" s="63">
        <f>WORKDAY(AD114,1,[4]Festivos!$A$1:$S$1)</f>
        <v>45485</v>
      </c>
      <c r="AF114" s="63">
        <f>+WORKDAY.INTL(AE114,AG114-1,1,[4]Festivos!$A$1:$S$1)</f>
        <v>45488</v>
      </c>
      <c r="AG114" s="62">
        <v>2</v>
      </c>
      <c r="AH114" s="61">
        <v>4</v>
      </c>
      <c r="AI114" s="8" t="s">
        <v>137</v>
      </c>
      <c r="AJ114" s="8" t="s">
        <v>39</v>
      </c>
      <c r="AK114" s="8" t="s">
        <v>138</v>
      </c>
      <c r="AL114" s="17">
        <v>0</v>
      </c>
      <c r="AM114" s="18"/>
      <c r="AN114" s="18"/>
      <c r="AO114" s="7">
        <v>0</v>
      </c>
      <c r="AP114" s="84">
        <f>+G114+J114+M114+P114+S114+W114+Z114+AC114+AG114+2</f>
        <v>53</v>
      </c>
      <c r="AQ114" s="91">
        <f>+(G114+J114)/AP114</f>
        <v>0.33962264150943394</v>
      </c>
      <c r="AR114" s="91">
        <f>+M114/AP114</f>
        <v>0.22641509433962265</v>
      </c>
      <c r="AS114" s="91">
        <f>+(P114+S114+W114+Z114+AC114+AG114+2)/AP114</f>
        <v>0.43396226415094341</v>
      </c>
    </row>
    <row r="115" spans="1:45" x14ac:dyDescent="0.25">
      <c r="A115" s="61"/>
      <c r="B115" s="61"/>
      <c r="C115" s="61"/>
      <c r="D115" s="61"/>
      <c r="E115" s="66"/>
      <c r="F115" s="63"/>
      <c r="G115" s="62"/>
      <c r="H115" s="63"/>
      <c r="I115" s="63"/>
      <c r="J115" s="62"/>
      <c r="K115" s="63"/>
      <c r="L115" s="63"/>
      <c r="M115" s="62"/>
      <c r="N115" s="63"/>
      <c r="O115" s="63"/>
      <c r="P115" s="62"/>
      <c r="Q115" s="63"/>
      <c r="R115" s="63"/>
      <c r="S115" s="62"/>
      <c r="T115" s="63"/>
      <c r="U115" s="63"/>
      <c r="V115" s="63"/>
      <c r="W115" s="62"/>
      <c r="X115" s="63"/>
      <c r="Y115" s="63"/>
      <c r="Z115" s="62"/>
      <c r="AA115" s="63"/>
      <c r="AB115" s="63"/>
      <c r="AC115" s="62"/>
      <c r="AD115" s="63"/>
      <c r="AE115" s="63"/>
      <c r="AF115" s="63"/>
      <c r="AG115" s="62"/>
      <c r="AH115" s="61"/>
      <c r="AI115" s="8" t="s">
        <v>130</v>
      </c>
      <c r="AJ115" s="8" t="s">
        <v>31</v>
      </c>
      <c r="AK115" s="8" t="s">
        <v>79</v>
      </c>
      <c r="AL115" s="17">
        <v>0</v>
      </c>
      <c r="AM115" s="18"/>
      <c r="AN115" s="18"/>
      <c r="AO115" s="7">
        <v>1</v>
      </c>
      <c r="AP115" s="84"/>
      <c r="AQ115" s="91"/>
      <c r="AR115" s="91"/>
      <c r="AS115" s="91"/>
    </row>
    <row r="116" spans="1:45" x14ac:dyDescent="0.25">
      <c r="A116" s="61"/>
      <c r="B116" s="61"/>
      <c r="C116" s="61"/>
      <c r="D116" s="61"/>
      <c r="E116" s="66"/>
      <c r="F116" s="63"/>
      <c r="G116" s="62"/>
      <c r="H116" s="63"/>
      <c r="I116" s="63"/>
      <c r="J116" s="62"/>
      <c r="K116" s="63"/>
      <c r="L116" s="63"/>
      <c r="M116" s="62"/>
      <c r="N116" s="63"/>
      <c r="O116" s="63"/>
      <c r="P116" s="62"/>
      <c r="Q116" s="63"/>
      <c r="R116" s="63"/>
      <c r="S116" s="62"/>
      <c r="T116" s="63"/>
      <c r="U116" s="63"/>
      <c r="V116" s="63"/>
      <c r="W116" s="62"/>
      <c r="X116" s="63"/>
      <c r="Y116" s="63"/>
      <c r="Z116" s="62"/>
      <c r="AA116" s="63"/>
      <c r="AB116" s="63"/>
      <c r="AC116" s="62"/>
      <c r="AD116" s="63"/>
      <c r="AE116" s="63"/>
      <c r="AF116" s="63"/>
      <c r="AG116" s="62"/>
      <c r="AH116" s="61"/>
      <c r="AI116" s="8" t="s">
        <v>128</v>
      </c>
      <c r="AJ116" s="8" t="s">
        <v>24</v>
      </c>
      <c r="AK116" s="8" t="s">
        <v>129</v>
      </c>
      <c r="AL116" s="17">
        <v>0</v>
      </c>
      <c r="AM116" s="18"/>
      <c r="AN116" s="18"/>
      <c r="AO116" s="7">
        <v>2</v>
      </c>
      <c r="AP116" s="84"/>
      <c r="AQ116" s="91"/>
      <c r="AR116" s="91"/>
      <c r="AS116" s="91"/>
    </row>
    <row r="117" spans="1:45" x14ac:dyDescent="0.25">
      <c r="A117" s="61"/>
      <c r="B117" s="61"/>
      <c r="C117" s="61"/>
      <c r="D117" s="61"/>
      <c r="E117" s="66"/>
      <c r="F117" s="63"/>
      <c r="G117" s="62"/>
      <c r="H117" s="63"/>
      <c r="I117" s="63"/>
      <c r="J117" s="62"/>
      <c r="K117" s="63"/>
      <c r="L117" s="63"/>
      <c r="M117" s="62"/>
      <c r="N117" s="63"/>
      <c r="O117" s="63"/>
      <c r="P117" s="62"/>
      <c r="Q117" s="63"/>
      <c r="R117" s="63"/>
      <c r="S117" s="62"/>
      <c r="T117" s="63"/>
      <c r="U117" s="63"/>
      <c r="V117" s="63"/>
      <c r="W117" s="62"/>
      <c r="X117" s="63"/>
      <c r="Y117" s="63"/>
      <c r="Z117" s="62"/>
      <c r="AA117" s="63"/>
      <c r="AB117" s="63"/>
      <c r="AC117" s="62"/>
      <c r="AD117" s="63"/>
      <c r="AE117" s="63"/>
      <c r="AF117" s="63"/>
      <c r="AG117" s="62"/>
      <c r="AH117" s="61"/>
      <c r="AI117" s="8" t="s">
        <v>140</v>
      </c>
      <c r="AJ117" s="8" t="s">
        <v>31</v>
      </c>
      <c r="AK117" s="8" t="s">
        <v>132</v>
      </c>
      <c r="AL117" s="17">
        <v>0</v>
      </c>
      <c r="AM117" s="18"/>
      <c r="AN117" s="18"/>
      <c r="AO117" s="7">
        <v>3</v>
      </c>
      <c r="AP117" s="84"/>
      <c r="AQ117" s="91"/>
      <c r="AR117" s="91"/>
      <c r="AS117" s="91"/>
    </row>
    <row r="118" spans="1:45" x14ac:dyDescent="0.25">
      <c r="A118" s="61"/>
      <c r="B118" s="61"/>
      <c r="C118" s="61"/>
      <c r="D118" s="61"/>
      <c r="E118" s="66"/>
      <c r="F118" s="63"/>
      <c r="G118" s="62"/>
      <c r="H118" s="63"/>
      <c r="I118" s="63"/>
      <c r="J118" s="62"/>
      <c r="K118" s="63"/>
      <c r="L118" s="63"/>
      <c r="M118" s="62"/>
      <c r="N118" s="63"/>
      <c r="O118" s="63"/>
      <c r="P118" s="62"/>
      <c r="Q118" s="63"/>
      <c r="R118" s="63"/>
      <c r="S118" s="62"/>
      <c r="T118" s="63"/>
      <c r="U118" s="63"/>
      <c r="V118" s="63"/>
      <c r="W118" s="62"/>
      <c r="X118" s="63"/>
      <c r="Y118" s="63"/>
      <c r="Z118" s="62"/>
      <c r="AA118" s="63"/>
      <c r="AB118" s="63"/>
      <c r="AC118" s="62"/>
      <c r="AD118" s="63"/>
      <c r="AE118" s="63"/>
      <c r="AF118" s="63"/>
      <c r="AG118" s="62"/>
      <c r="AH118" s="61"/>
      <c r="AI118" s="8" t="s">
        <v>146</v>
      </c>
      <c r="AJ118" s="8" t="s">
        <v>26</v>
      </c>
      <c r="AK118" s="8" t="s">
        <v>79</v>
      </c>
      <c r="AL118" s="17">
        <v>0</v>
      </c>
      <c r="AM118" s="18"/>
      <c r="AN118" s="18"/>
      <c r="AO118" s="7">
        <v>4</v>
      </c>
      <c r="AP118" s="84"/>
      <c r="AQ118" s="91"/>
      <c r="AR118" s="91"/>
      <c r="AS118" s="91"/>
    </row>
    <row r="119" spans="1:45" ht="38.25" x14ac:dyDescent="0.25">
      <c r="A119" s="61"/>
      <c r="B119" s="61"/>
      <c r="C119" s="61"/>
      <c r="D119" s="61"/>
      <c r="E119" s="66"/>
      <c r="F119" s="63"/>
      <c r="G119" s="62"/>
      <c r="H119" s="63"/>
      <c r="I119" s="63"/>
      <c r="J119" s="62"/>
      <c r="K119" s="63"/>
      <c r="L119" s="63"/>
      <c r="M119" s="62"/>
      <c r="N119" s="63"/>
      <c r="O119" s="63"/>
      <c r="P119" s="62"/>
      <c r="Q119" s="63"/>
      <c r="R119" s="63"/>
      <c r="S119" s="62"/>
      <c r="T119" s="63"/>
      <c r="U119" s="63"/>
      <c r="V119" s="63"/>
      <c r="W119" s="62"/>
      <c r="X119" s="63"/>
      <c r="Y119" s="63"/>
      <c r="Z119" s="62"/>
      <c r="AA119" s="63"/>
      <c r="AB119" s="63"/>
      <c r="AC119" s="62"/>
      <c r="AD119" s="63"/>
      <c r="AE119" s="63"/>
      <c r="AF119" s="63"/>
      <c r="AG119" s="62"/>
      <c r="AH119" s="61"/>
      <c r="AI119" s="8" t="s">
        <v>142</v>
      </c>
      <c r="AJ119" s="8" t="s">
        <v>282</v>
      </c>
      <c r="AK119" s="8" t="s">
        <v>277</v>
      </c>
      <c r="AL119" s="17">
        <v>0</v>
      </c>
      <c r="AM119" s="18"/>
      <c r="AN119" s="18"/>
      <c r="AO119" s="7">
        <v>6</v>
      </c>
      <c r="AP119" s="84"/>
      <c r="AQ119" s="91"/>
      <c r="AR119" s="91"/>
      <c r="AS119" s="91"/>
    </row>
    <row r="120" spans="1:45" x14ac:dyDescent="0.25">
      <c r="A120" s="61">
        <v>4</v>
      </c>
      <c r="B120" s="61" t="s">
        <v>30</v>
      </c>
      <c r="C120" s="61" t="s">
        <v>147</v>
      </c>
      <c r="D120" s="61" t="s">
        <v>89</v>
      </c>
      <c r="E120" s="66">
        <v>45418</v>
      </c>
      <c r="F120" s="63">
        <f>+WORKDAY.INTL(E120,G120-1,1,[4]Festivos!$A$1:$S$1)</f>
        <v>45429</v>
      </c>
      <c r="G120" s="62">
        <v>9</v>
      </c>
      <c r="H120" s="63">
        <f>WORKDAY(F120,1,[4]Festivos!$A$1:$S$1)</f>
        <v>45432</v>
      </c>
      <c r="I120" s="63">
        <f>+WORKDAY.INTL(H120,J120-1,1,[4]Festivos!$A$1:$S$1)</f>
        <v>45434</v>
      </c>
      <c r="J120" s="62">
        <v>3</v>
      </c>
      <c r="K120" s="63">
        <f>WORKDAY(I120,1,[4]Festivos!$A$1:$S$1)</f>
        <v>45435</v>
      </c>
      <c r="L120" s="63">
        <f>+WORKDAY.INTL(K120,M120-1,1,[4]Festivos!$A$1:$S$1)</f>
        <v>45448</v>
      </c>
      <c r="M120" s="62">
        <v>9</v>
      </c>
      <c r="N120" s="63">
        <f>WORKDAY(L120,1,[4]Festivos!$A$1:$S$1)</f>
        <v>45449</v>
      </c>
      <c r="O120" s="63">
        <f>+WORKDAY.INTL(N120,P120-1,1,[4]Festivos!$A$1:$S$1)</f>
        <v>45456</v>
      </c>
      <c r="P120" s="62">
        <v>5</v>
      </c>
      <c r="Q120" s="63">
        <f>WORKDAY(O120,1,[4]Festivos!$A$1:$S$1)</f>
        <v>45457</v>
      </c>
      <c r="R120" s="63">
        <f>+WORKDAY.INTL(Q120,S120-1,1,[4]Festivos!$A$1:$S$1)</f>
        <v>45461</v>
      </c>
      <c r="S120" s="62">
        <v>3</v>
      </c>
      <c r="T120" s="63">
        <f>+R120</f>
        <v>45461</v>
      </c>
      <c r="U120" s="63">
        <f>WORKDAY(T120,1,[4]Festivos!$A$1:$S$1)</f>
        <v>45462</v>
      </c>
      <c r="V120" s="63">
        <f>+WORKDAY.INTL(U120,W120-1,1,[4]Festivos!$A$1:$S$1)</f>
        <v>45468</v>
      </c>
      <c r="W120" s="62">
        <v>5</v>
      </c>
      <c r="X120" s="63">
        <f>WORKDAY(V120,1,[4]Festivos!$A$1:$S$1)</f>
        <v>45469</v>
      </c>
      <c r="Y120" s="63">
        <f>+WORKDAY.INTL(X120,Z120-1,1,[4]Festivos!$A$1:$S$1)</f>
        <v>45471</v>
      </c>
      <c r="Z120" s="62">
        <v>3</v>
      </c>
      <c r="AA120" s="63">
        <f>WORKDAY(Y120,1,[4]Festivos!$A$1:$S$1)</f>
        <v>45475</v>
      </c>
      <c r="AB120" s="63">
        <f>+WORKDAY.INTL(AA120,AC120-1,1,[4]Festivos!$A$1:$S$1)</f>
        <v>45477</v>
      </c>
      <c r="AC120" s="62">
        <v>3</v>
      </c>
      <c r="AD120" s="63">
        <f>+AB120</f>
        <v>45477</v>
      </c>
      <c r="AE120" s="63">
        <f>WORKDAY(AD120,1,[4]Festivos!$A$1:$S$1)</f>
        <v>45478</v>
      </c>
      <c r="AF120" s="63">
        <f>+WORKDAY.INTL(AE120,AG120-1,1,[4]Festivos!$A$1:$S$1)</f>
        <v>45481</v>
      </c>
      <c r="AG120" s="62">
        <v>2</v>
      </c>
      <c r="AH120" s="61">
        <v>4</v>
      </c>
      <c r="AI120" s="8" t="s">
        <v>139</v>
      </c>
      <c r="AJ120" s="8" t="s">
        <v>31</v>
      </c>
      <c r="AK120" s="8" t="s">
        <v>79</v>
      </c>
      <c r="AL120" s="38">
        <v>4.5</v>
      </c>
      <c r="AM120" s="18">
        <v>45439</v>
      </c>
      <c r="AN120" s="18" t="s">
        <v>148</v>
      </c>
      <c r="AO120" s="7">
        <v>5</v>
      </c>
      <c r="AP120" s="84">
        <f>+G120+J120+M120+P120+S120+W120+Z120+AC120+AG120+2</f>
        <v>44</v>
      </c>
      <c r="AQ120" s="91">
        <f>+(G120+J120)/AP120</f>
        <v>0.27272727272727271</v>
      </c>
      <c r="AR120" s="91">
        <f>+M120/AP120</f>
        <v>0.20454545454545456</v>
      </c>
      <c r="AS120" s="91">
        <f>+(P120+S120+W120+Z120+AC120+AG120+2)/AP120</f>
        <v>0.52272727272727271</v>
      </c>
    </row>
    <row r="121" spans="1:45" x14ac:dyDescent="0.25">
      <c r="A121" s="61"/>
      <c r="B121" s="61"/>
      <c r="C121" s="61"/>
      <c r="D121" s="61"/>
      <c r="E121" s="66"/>
      <c r="F121" s="63"/>
      <c r="G121" s="62"/>
      <c r="H121" s="63"/>
      <c r="I121" s="63"/>
      <c r="J121" s="62"/>
      <c r="K121" s="63"/>
      <c r="L121" s="63"/>
      <c r="M121" s="62"/>
      <c r="N121" s="63"/>
      <c r="O121" s="63"/>
      <c r="P121" s="62"/>
      <c r="Q121" s="63"/>
      <c r="R121" s="63"/>
      <c r="S121" s="62"/>
      <c r="T121" s="63"/>
      <c r="U121" s="63"/>
      <c r="V121" s="63"/>
      <c r="W121" s="62"/>
      <c r="X121" s="63"/>
      <c r="Y121" s="63"/>
      <c r="Z121" s="62"/>
      <c r="AA121" s="63"/>
      <c r="AB121" s="63"/>
      <c r="AC121" s="62"/>
      <c r="AD121" s="63"/>
      <c r="AE121" s="63"/>
      <c r="AF121" s="63"/>
      <c r="AG121" s="62"/>
      <c r="AH121" s="61"/>
      <c r="AI121" s="8" t="s">
        <v>133</v>
      </c>
      <c r="AJ121" s="8" t="s">
        <v>23</v>
      </c>
      <c r="AK121" s="8" t="s">
        <v>134</v>
      </c>
      <c r="AL121" s="38">
        <v>4.5</v>
      </c>
      <c r="AM121" s="18">
        <v>45439</v>
      </c>
      <c r="AN121" s="18" t="s">
        <v>148</v>
      </c>
      <c r="AO121" s="7">
        <v>5</v>
      </c>
      <c r="AP121" s="84"/>
      <c r="AQ121" s="91"/>
      <c r="AR121" s="91"/>
      <c r="AS121" s="91"/>
    </row>
    <row r="122" spans="1:45" x14ac:dyDescent="0.25">
      <c r="A122" s="61"/>
      <c r="B122" s="61"/>
      <c r="C122" s="61"/>
      <c r="D122" s="61"/>
      <c r="E122" s="66"/>
      <c r="F122" s="63"/>
      <c r="G122" s="62"/>
      <c r="H122" s="63"/>
      <c r="I122" s="63"/>
      <c r="J122" s="62"/>
      <c r="K122" s="63"/>
      <c r="L122" s="63"/>
      <c r="M122" s="62"/>
      <c r="N122" s="63"/>
      <c r="O122" s="63"/>
      <c r="P122" s="62"/>
      <c r="Q122" s="63"/>
      <c r="R122" s="63"/>
      <c r="S122" s="62"/>
      <c r="T122" s="63"/>
      <c r="U122" s="63"/>
      <c r="V122" s="63"/>
      <c r="W122" s="62"/>
      <c r="X122" s="63"/>
      <c r="Y122" s="63"/>
      <c r="Z122" s="62"/>
      <c r="AA122" s="63"/>
      <c r="AB122" s="63"/>
      <c r="AC122" s="62"/>
      <c r="AD122" s="63"/>
      <c r="AE122" s="63"/>
      <c r="AF122" s="63"/>
      <c r="AG122" s="62"/>
      <c r="AH122" s="61"/>
      <c r="AI122" s="8" t="s">
        <v>145</v>
      </c>
      <c r="AJ122" s="8" t="s">
        <v>23</v>
      </c>
      <c r="AK122" s="8" t="s">
        <v>79</v>
      </c>
      <c r="AL122" s="38">
        <v>4.5</v>
      </c>
      <c r="AM122" s="18">
        <v>45439</v>
      </c>
      <c r="AN122" s="18" t="s">
        <v>148</v>
      </c>
      <c r="AO122" s="7">
        <v>5</v>
      </c>
      <c r="AP122" s="84"/>
      <c r="AQ122" s="91"/>
      <c r="AR122" s="91"/>
      <c r="AS122" s="91"/>
    </row>
    <row r="123" spans="1:45" x14ac:dyDescent="0.25">
      <c r="A123" s="61"/>
      <c r="B123" s="61"/>
      <c r="C123" s="61"/>
      <c r="D123" s="61"/>
      <c r="E123" s="66"/>
      <c r="F123" s="63"/>
      <c r="G123" s="62"/>
      <c r="H123" s="63"/>
      <c r="I123" s="63"/>
      <c r="J123" s="62"/>
      <c r="K123" s="63"/>
      <c r="L123" s="63"/>
      <c r="M123" s="62"/>
      <c r="N123" s="63"/>
      <c r="O123" s="63"/>
      <c r="P123" s="62"/>
      <c r="Q123" s="63"/>
      <c r="R123" s="63"/>
      <c r="S123" s="62"/>
      <c r="T123" s="63"/>
      <c r="U123" s="63"/>
      <c r="V123" s="63"/>
      <c r="W123" s="62"/>
      <c r="X123" s="63"/>
      <c r="Y123" s="63"/>
      <c r="Z123" s="62"/>
      <c r="AA123" s="63"/>
      <c r="AB123" s="63"/>
      <c r="AC123" s="62"/>
      <c r="AD123" s="63"/>
      <c r="AE123" s="63"/>
      <c r="AF123" s="63"/>
      <c r="AG123" s="62"/>
      <c r="AH123" s="61"/>
      <c r="AI123" s="8" t="s">
        <v>131</v>
      </c>
      <c r="AJ123" s="8" t="s">
        <v>26</v>
      </c>
      <c r="AK123" s="8" t="s">
        <v>132</v>
      </c>
      <c r="AL123" s="38">
        <v>4.5</v>
      </c>
      <c r="AM123" s="18">
        <v>45439</v>
      </c>
      <c r="AN123" s="18" t="s">
        <v>148</v>
      </c>
      <c r="AO123" s="7">
        <v>5</v>
      </c>
      <c r="AP123" s="84"/>
      <c r="AQ123" s="91"/>
      <c r="AR123" s="91"/>
      <c r="AS123" s="91"/>
    </row>
    <row r="124" spans="1:45" x14ac:dyDescent="0.25">
      <c r="A124" s="61"/>
      <c r="B124" s="61"/>
      <c r="C124" s="61"/>
      <c r="D124" s="61"/>
      <c r="E124" s="66"/>
      <c r="F124" s="63"/>
      <c r="G124" s="62"/>
      <c r="H124" s="63"/>
      <c r="I124" s="63"/>
      <c r="J124" s="62"/>
      <c r="K124" s="63"/>
      <c r="L124" s="63"/>
      <c r="M124" s="62"/>
      <c r="N124" s="63"/>
      <c r="O124" s="63"/>
      <c r="P124" s="62"/>
      <c r="Q124" s="63"/>
      <c r="R124" s="63"/>
      <c r="S124" s="62"/>
      <c r="T124" s="63"/>
      <c r="U124" s="63"/>
      <c r="V124" s="63"/>
      <c r="W124" s="62"/>
      <c r="X124" s="63"/>
      <c r="Y124" s="63"/>
      <c r="Z124" s="62"/>
      <c r="AA124" s="63"/>
      <c r="AB124" s="63"/>
      <c r="AC124" s="62"/>
      <c r="AD124" s="63"/>
      <c r="AE124" s="63"/>
      <c r="AF124" s="63"/>
      <c r="AG124" s="62"/>
      <c r="AH124" s="61"/>
      <c r="AI124" s="8" t="s">
        <v>135</v>
      </c>
      <c r="AJ124" s="8" t="s">
        <v>26</v>
      </c>
      <c r="AK124" s="8" t="s">
        <v>134</v>
      </c>
      <c r="AL124" s="38">
        <v>4.5</v>
      </c>
      <c r="AM124" s="18">
        <v>45439</v>
      </c>
      <c r="AN124" s="18" t="s">
        <v>148</v>
      </c>
      <c r="AO124" s="7">
        <v>5</v>
      </c>
      <c r="AP124" s="85"/>
      <c r="AQ124" s="91"/>
      <c r="AR124" s="91"/>
      <c r="AS124" s="91"/>
    </row>
    <row r="125" spans="1:45" x14ac:dyDescent="0.25">
      <c r="A125" s="92">
        <v>5</v>
      </c>
      <c r="B125" s="61" t="s">
        <v>30</v>
      </c>
      <c r="C125" s="61" t="s">
        <v>153</v>
      </c>
      <c r="D125" s="61" t="s">
        <v>89</v>
      </c>
      <c r="E125" s="66">
        <v>45489</v>
      </c>
      <c r="F125" s="63">
        <f>+WORKDAY.INTL(E125,G125-1,1,[4]Festivos!$A$1:$S$1)</f>
        <v>45499</v>
      </c>
      <c r="G125" s="62">
        <v>9</v>
      </c>
      <c r="H125" s="63">
        <f>WORKDAY(F125,1,[4]Festivos!$A$1:$S$1)</f>
        <v>45502</v>
      </c>
      <c r="I125" s="63">
        <f>+WORKDAY.INTL(H125,J125-1,1,[4]Festivos!$A$1:$S$1)</f>
        <v>45504</v>
      </c>
      <c r="J125" s="62">
        <v>3</v>
      </c>
      <c r="K125" s="63">
        <f>WORKDAY(I125,1,[4]Festivos!$A$1:$S$1)</f>
        <v>45505</v>
      </c>
      <c r="L125" s="63">
        <f>+WORKDAY.INTL(K125,M125-1,1,[4]Festivos!$A$1:$S$1)</f>
        <v>45518</v>
      </c>
      <c r="M125" s="62">
        <v>9</v>
      </c>
      <c r="N125" s="63">
        <f>WORKDAY(L125,1,[4]Festivos!$A$1:$S$1)</f>
        <v>45519</v>
      </c>
      <c r="O125" s="63">
        <f>+WORKDAY.INTL(N125,P125-1,1,[4]Festivos!$A$1:$S$1)</f>
        <v>45526</v>
      </c>
      <c r="P125" s="62">
        <v>5</v>
      </c>
      <c r="Q125" s="63">
        <f>WORKDAY(O125,1,[4]Festivos!$A$1:$S$1)</f>
        <v>45527</v>
      </c>
      <c r="R125" s="63">
        <f>+WORKDAY.INTL(Q125,S125-1,1,[4]Festivos!$A$1:$S$1)</f>
        <v>45531</v>
      </c>
      <c r="S125" s="62">
        <v>3</v>
      </c>
      <c r="T125" s="63">
        <f>+R125</f>
        <v>45531</v>
      </c>
      <c r="U125" s="63">
        <f>WORKDAY(T125,1,[4]Festivos!$A$1:$S$1)</f>
        <v>45532</v>
      </c>
      <c r="V125" s="63">
        <f>+WORKDAY.INTL(U125,W125-1,1,[4]Festivos!$A$1:$S$1)</f>
        <v>45538</v>
      </c>
      <c r="W125" s="62">
        <v>5</v>
      </c>
      <c r="X125" s="63">
        <f>WORKDAY(V125,1,[4]Festivos!$A$1:$S$1)</f>
        <v>45539</v>
      </c>
      <c r="Y125" s="63">
        <f>+WORKDAY.INTL(X125,Z125-1,1,[4]Festivos!$A$1:$S$1)</f>
        <v>45541</v>
      </c>
      <c r="Z125" s="62">
        <v>3</v>
      </c>
      <c r="AA125" s="63">
        <f>WORKDAY(Y125,1,[4]Festivos!$A$1:$S$1)</f>
        <v>45544</v>
      </c>
      <c r="AB125" s="63">
        <f>+WORKDAY.INTL(AA125,AC125-1,1,[4]Festivos!$A$1:$S$1)</f>
        <v>45546</v>
      </c>
      <c r="AC125" s="62">
        <v>3</v>
      </c>
      <c r="AD125" s="63">
        <f>+AB125</f>
        <v>45546</v>
      </c>
      <c r="AE125" s="63">
        <f>WORKDAY(AD125,1,[4]Festivos!$A$1:$S$1)</f>
        <v>45547</v>
      </c>
      <c r="AF125" s="63">
        <f>+WORKDAY.INTL(AE125,AG125-1,1,[4]Festivos!$A$1:$S$1)</f>
        <v>45548</v>
      </c>
      <c r="AG125" s="62">
        <v>2</v>
      </c>
      <c r="AH125" s="61">
        <v>4</v>
      </c>
      <c r="AI125" s="8" t="s">
        <v>139</v>
      </c>
      <c r="AJ125" s="8" t="s">
        <v>31</v>
      </c>
      <c r="AK125" s="8" t="s">
        <v>79</v>
      </c>
      <c r="AL125" s="38">
        <v>4.5</v>
      </c>
      <c r="AM125" s="18">
        <v>45509</v>
      </c>
      <c r="AN125" s="18">
        <v>45513</v>
      </c>
      <c r="AO125" s="7">
        <v>5</v>
      </c>
      <c r="AP125" s="84">
        <f>+G125+J125+M125+P125+S125+W125+Z125+AC125+AG125+2</f>
        <v>44</v>
      </c>
      <c r="AQ125" s="91">
        <f>+(G125+J125)/AP125</f>
        <v>0.27272727272727271</v>
      </c>
      <c r="AR125" s="91">
        <f>+M125/AP125</f>
        <v>0.20454545454545456</v>
      </c>
      <c r="AS125" s="91">
        <f>+(P125+S125+W125+Z125+AC125+AG125+2)/AP125</f>
        <v>0.52272727272727271</v>
      </c>
    </row>
    <row r="126" spans="1:45" x14ac:dyDescent="0.25">
      <c r="A126" s="93"/>
      <c r="B126" s="61"/>
      <c r="C126" s="61"/>
      <c r="D126" s="61"/>
      <c r="E126" s="66"/>
      <c r="F126" s="63"/>
      <c r="G126" s="62"/>
      <c r="H126" s="63"/>
      <c r="I126" s="63"/>
      <c r="J126" s="62"/>
      <c r="K126" s="63"/>
      <c r="L126" s="63"/>
      <c r="M126" s="62"/>
      <c r="N126" s="63"/>
      <c r="O126" s="63"/>
      <c r="P126" s="62"/>
      <c r="Q126" s="63"/>
      <c r="R126" s="63"/>
      <c r="S126" s="62"/>
      <c r="T126" s="63"/>
      <c r="U126" s="63"/>
      <c r="V126" s="63"/>
      <c r="W126" s="62"/>
      <c r="X126" s="63"/>
      <c r="Y126" s="63"/>
      <c r="Z126" s="62"/>
      <c r="AA126" s="63"/>
      <c r="AB126" s="63"/>
      <c r="AC126" s="62"/>
      <c r="AD126" s="63"/>
      <c r="AE126" s="63"/>
      <c r="AF126" s="63"/>
      <c r="AG126" s="62"/>
      <c r="AH126" s="61"/>
      <c r="AI126" s="8" t="s">
        <v>130</v>
      </c>
      <c r="AJ126" s="8" t="s">
        <v>31</v>
      </c>
      <c r="AK126" s="8" t="s">
        <v>79</v>
      </c>
      <c r="AL126" s="38">
        <v>4.5</v>
      </c>
      <c r="AM126" s="18">
        <f>+AM125</f>
        <v>45509</v>
      </c>
      <c r="AN126" s="18">
        <v>45513</v>
      </c>
      <c r="AO126" s="7">
        <v>5</v>
      </c>
      <c r="AP126" s="84"/>
      <c r="AQ126" s="91"/>
      <c r="AR126" s="91"/>
      <c r="AS126" s="91"/>
    </row>
    <row r="127" spans="1:45" x14ac:dyDescent="0.25">
      <c r="A127" s="93"/>
      <c r="B127" s="61"/>
      <c r="C127" s="61"/>
      <c r="D127" s="61"/>
      <c r="E127" s="66"/>
      <c r="F127" s="63" t="e">
        <f>+WORKDAY.INTL(E127,G127-1,1,[4]Festivos!$A$1:$S$1)</f>
        <v>#NUM!</v>
      </c>
      <c r="G127" s="62"/>
      <c r="H127" s="63" t="e">
        <f>WORKDAY(F127,1,[4]Festivos!$A$1:$S$1)</f>
        <v>#NUM!</v>
      </c>
      <c r="I127" s="63" t="e">
        <f>+WORKDAY.INTL(H127,J127-1,1,[4]Festivos!$A$1:$S$1)</f>
        <v>#NUM!</v>
      </c>
      <c r="J127" s="62"/>
      <c r="K127" s="63" t="e">
        <f>WORKDAY(I127,1,[4]Festivos!$A$1:$S$1)</f>
        <v>#NUM!</v>
      </c>
      <c r="L127" s="63" t="e">
        <f>+WORKDAY.INTL(K127,M127-1,1,[4]Festivos!$A$1:$S$1)</f>
        <v>#NUM!</v>
      </c>
      <c r="M127" s="62"/>
      <c r="N127" s="63" t="e">
        <f>WORKDAY(L127,1,[4]Festivos!$A$1:$S$1)</f>
        <v>#NUM!</v>
      </c>
      <c r="O127" s="63" t="e">
        <f>+WORKDAY.INTL(N127,P127-1,1,[4]Festivos!$A$1:$S$1)</f>
        <v>#NUM!</v>
      </c>
      <c r="P127" s="62"/>
      <c r="Q127" s="63" t="e">
        <f>WORKDAY(O127,1,[4]Festivos!$A$1:$S$1)</f>
        <v>#NUM!</v>
      </c>
      <c r="R127" s="63" t="e">
        <f>+WORKDAY.INTL(Q127,S127-1,1,[4]Festivos!$A$1:$S$1)</f>
        <v>#NUM!</v>
      </c>
      <c r="S127" s="62"/>
      <c r="T127" s="63"/>
      <c r="U127" s="63">
        <f>WORKDAY(T127,1,[4]Festivos!$A$1:$S$1)</f>
        <v>2</v>
      </c>
      <c r="V127" s="63" t="e">
        <f>+WORKDAY.INTL(U127,W127-1,1,[4]Festivos!$A$1:$S$1)</f>
        <v>#NUM!</v>
      </c>
      <c r="W127" s="62"/>
      <c r="X127" s="63" t="e">
        <f>WORKDAY(V127,1,[4]Festivos!$A$1:$S$1)</f>
        <v>#NUM!</v>
      </c>
      <c r="Y127" s="63" t="e">
        <f>+WORKDAY.INTL(X127,Z127-1,1,[4]Festivos!$A$1:$S$1)</f>
        <v>#NUM!</v>
      </c>
      <c r="Z127" s="62"/>
      <c r="AA127" s="63" t="e">
        <f>WORKDAY(Y127,1,[4]Festivos!$A$1:$S$1)</f>
        <v>#NUM!</v>
      </c>
      <c r="AB127" s="63" t="e">
        <f>+WORKDAY.INTL(AA127,AC127-1,1,[4]Festivos!$A$1:$S$1)</f>
        <v>#NUM!</v>
      </c>
      <c r="AC127" s="62"/>
      <c r="AD127" s="63"/>
      <c r="AE127" s="63">
        <f>WORKDAY(AD127,1,[4]Festivos!$A$1:$S$1)</f>
        <v>2</v>
      </c>
      <c r="AF127" s="63" t="e">
        <f>+WORKDAY.INTL(AE127,AG127-1,1,[4]Festivos!$A$1:$S$1)</f>
        <v>#NUM!</v>
      </c>
      <c r="AG127" s="62"/>
      <c r="AH127" s="61"/>
      <c r="AI127" s="8" t="s">
        <v>143</v>
      </c>
      <c r="AJ127" s="8" t="s">
        <v>26</v>
      </c>
      <c r="AK127" s="8" t="s">
        <v>144</v>
      </c>
      <c r="AL127" s="38">
        <v>4.5</v>
      </c>
      <c r="AM127" s="18">
        <v>45509</v>
      </c>
      <c r="AN127" s="18">
        <v>45513</v>
      </c>
      <c r="AO127" s="7">
        <v>5</v>
      </c>
      <c r="AP127" s="84"/>
      <c r="AQ127" s="91"/>
      <c r="AR127" s="91"/>
      <c r="AS127" s="91"/>
    </row>
    <row r="128" spans="1:45" x14ac:dyDescent="0.25">
      <c r="A128" s="93"/>
      <c r="B128" s="61"/>
      <c r="C128" s="61"/>
      <c r="D128" s="61"/>
      <c r="E128" s="66"/>
      <c r="F128" s="63"/>
      <c r="G128" s="62"/>
      <c r="H128" s="63"/>
      <c r="I128" s="63"/>
      <c r="J128" s="62"/>
      <c r="K128" s="63"/>
      <c r="L128" s="63"/>
      <c r="M128" s="62"/>
      <c r="N128" s="63"/>
      <c r="O128" s="63"/>
      <c r="P128" s="62"/>
      <c r="Q128" s="63"/>
      <c r="R128" s="63"/>
      <c r="S128" s="62"/>
      <c r="T128" s="63"/>
      <c r="U128" s="63"/>
      <c r="V128" s="63"/>
      <c r="W128" s="62"/>
      <c r="X128" s="63"/>
      <c r="Y128" s="63"/>
      <c r="Z128" s="62"/>
      <c r="AA128" s="63"/>
      <c r="AB128" s="63"/>
      <c r="AC128" s="62"/>
      <c r="AD128" s="63"/>
      <c r="AE128" s="63"/>
      <c r="AF128" s="63"/>
      <c r="AG128" s="62"/>
      <c r="AH128" s="61"/>
      <c r="AI128" s="8" t="s">
        <v>140</v>
      </c>
      <c r="AJ128" s="8" t="s">
        <v>31</v>
      </c>
      <c r="AK128" s="8" t="s">
        <v>132</v>
      </c>
      <c r="AL128" s="38">
        <v>4.5</v>
      </c>
      <c r="AM128" s="18">
        <f>+AM127</f>
        <v>45509</v>
      </c>
      <c r="AN128" s="18">
        <v>45513</v>
      </c>
      <c r="AO128" s="7">
        <v>5</v>
      </c>
      <c r="AP128" s="84"/>
      <c r="AQ128" s="91"/>
      <c r="AR128" s="91"/>
      <c r="AS128" s="91"/>
    </row>
    <row r="129" spans="1:45" x14ac:dyDescent="0.25">
      <c r="A129" s="94"/>
      <c r="B129" s="61"/>
      <c r="C129" s="61"/>
      <c r="D129" s="61"/>
      <c r="E129" s="66"/>
      <c r="F129" s="63"/>
      <c r="G129" s="62"/>
      <c r="H129" s="63"/>
      <c r="I129" s="63"/>
      <c r="J129" s="62"/>
      <c r="K129" s="63"/>
      <c r="L129" s="63"/>
      <c r="M129" s="62"/>
      <c r="N129" s="63"/>
      <c r="O129" s="63"/>
      <c r="P129" s="62"/>
      <c r="Q129" s="63"/>
      <c r="R129" s="63"/>
      <c r="S129" s="62"/>
      <c r="T129" s="63"/>
      <c r="U129" s="63"/>
      <c r="V129" s="63"/>
      <c r="W129" s="62"/>
      <c r="X129" s="63"/>
      <c r="Y129" s="63"/>
      <c r="Z129" s="62"/>
      <c r="AA129" s="63"/>
      <c r="AB129" s="63"/>
      <c r="AC129" s="62"/>
      <c r="AD129" s="63"/>
      <c r="AE129" s="63"/>
      <c r="AF129" s="63"/>
      <c r="AG129" s="62"/>
      <c r="AH129" s="61"/>
      <c r="AI129" s="8" t="s">
        <v>135</v>
      </c>
      <c r="AJ129" s="8" t="s">
        <v>26</v>
      </c>
      <c r="AK129" s="8" t="s">
        <v>134</v>
      </c>
      <c r="AL129" s="38">
        <v>4.5</v>
      </c>
      <c r="AM129" s="18">
        <f>+AM128</f>
        <v>45509</v>
      </c>
      <c r="AN129" s="18">
        <v>45513</v>
      </c>
      <c r="AO129" s="7">
        <v>5</v>
      </c>
      <c r="AP129" s="85"/>
      <c r="AQ129" s="91"/>
      <c r="AR129" s="91"/>
      <c r="AS129" s="91"/>
    </row>
    <row r="130" spans="1:45" x14ac:dyDescent="0.25">
      <c r="A130" s="61">
        <v>6</v>
      </c>
      <c r="B130" s="61" t="s">
        <v>30</v>
      </c>
      <c r="C130" s="61" t="s">
        <v>151</v>
      </c>
      <c r="D130" s="61" t="s">
        <v>89</v>
      </c>
      <c r="E130" s="66">
        <v>45489</v>
      </c>
      <c r="F130" s="63">
        <f>+WORKDAY.INTL(E130,G130-1,1,[4]Festivos!$A$1:$S$1)</f>
        <v>45504</v>
      </c>
      <c r="G130" s="62">
        <v>12</v>
      </c>
      <c r="H130" s="63">
        <f>WORKDAY(F130,1,[4]Festivos!$A$1:$S$1)</f>
        <v>45505</v>
      </c>
      <c r="I130" s="63">
        <f>+WORKDAY.INTL(H130,J130-1,1,[4]Festivos!$A$1:$S$1)</f>
        <v>45509</v>
      </c>
      <c r="J130" s="62">
        <v>3</v>
      </c>
      <c r="K130" s="63">
        <f>WORKDAY(I130,1,[4]Festivos!$A$1:$S$1)</f>
        <v>45510</v>
      </c>
      <c r="L130" s="63">
        <f>+WORKDAY.INTL(K130,M130-1,1,[4]Festivos!$A$1:$S$1)</f>
        <v>45525</v>
      </c>
      <c r="M130" s="62">
        <v>10</v>
      </c>
      <c r="N130" s="63">
        <f>WORKDAY(L130,1,[4]Festivos!$A$1:$S$1)</f>
        <v>45526</v>
      </c>
      <c r="O130" s="63">
        <f>+WORKDAY.INTL(N130,P130-1,1,[4]Festivos!$A$1:$S$1)</f>
        <v>45532</v>
      </c>
      <c r="P130" s="62">
        <v>5</v>
      </c>
      <c r="Q130" s="63">
        <f>WORKDAY(O130,1,[4]Festivos!$A$1:$S$1)</f>
        <v>45533</v>
      </c>
      <c r="R130" s="63">
        <f>+WORKDAY.INTL(Q130,S130-1,1,[4]Festivos!$A$1:$S$1)</f>
        <v>45537</v>
      </c>
      <c r="S130" s="62">
        <v>3</v>
      </c>
      <c r="T130" s="63">
        <f>+R130</f>
        <v>45537</v>
      </c>
      <c r="U130" s="63">
        <f>WORKDAY(T130,1,[4]Festivos!$A$1:$S$1)</f>
        <v>45538</v>
      </c>
      <c r="V130" s="63">
        <f>+WORKDAY.INTL(U130,W130-1,1,[4]Festivos!$A$1:$S$1)</f>
        <v>45544</v>
      </c>
      <c r="W130" s="62">
        <v>5</v>
      </c>
      <c r="X130" s="63">
        <f>WORKDAY(V130,1,[4]Festivos!$A$1:$S$1)</f>
        <v>45545</v>
      </c>
      <c r="Y130" s="63">
        <f>+WORKDAY.INTL(X130,Z130-1,1,[4]Festivos!$A$1:$S$1)</f>
        <v>45547</v>
      </c>
      <c r="Z130" s="62">
        <v>3</v>
      </c>
      <c r="AA130" s="63">
        <f>WORKDAY(Y130,1,[4]Festivos!$A$1:$S$1)</f>
        <v>45548</v>
      </c>
      <c r="AB130" s="63">
        <f>+WORKDAY.INTL(AA130,AC130-1,1,[4]Festivos!$A$1:$S$1)</f>
        <v>45552</v>
      </c>
      <c r="AC130" s="62">
        <v>3</v>
      </c>
      <c r="AD130" s="63">
        <f>+AB130</f>
        <v>45552</v>
      </c>
      <c r="AE130" s="63">
        <f>WORKDAY(AD130,1,[4]Festivos!$A$1:$S$1)</f>
        <v>45553</v>
      </c>
      <c r="AF130" s="63">
        <f>+WORKDAY.INTL(AE130,AG130-1,1,[4]Festivos!$A$1:$S$1)</f>
        <v>45554</v>
      </c>
      <c r="AG130" s="62">
        <v>2</v>
      </c>
      <c r="AH130" s="61">
        <v>4</v>
      </c>
      <c r="AI130" s="8" t="s">
        <v>133</v>
      </c>
      <c r="AJ130" s="8" t="s">
        <v>23</v>
      </c>
      <c r="AK130" s="8" t="s">
        <v>134</v>
      </c>
      <c r="AL130" s="38">
        <v>9.5</v>
      </c>
      <c r="AM130" s="18">
        <v>45512</v>
      </c>
      <c r="AN130" s="18">
        <v>45524</v>
      </c>
      <c r="AO130" s="7">
        <v>9</v>
      </c>
      <c r="AP130" s="84">
        <f>+G130+J130+M130+P130+S130+W130+Z130+AC130+AG130+2</f>
        <v>48</v>
      </c>
      <c r="AQ130" s="91">
        <f>+(G130+J130)/AP130</f>
        <v>0.3125</v>
      </c>
      <c r="AR130" s="91">
        <f>+M130/AP130</f>
        <v>0.20833333333333334</v>
      </c>
      <c r="AS130" s="91">
        <f>+(P130+S130+W130+Z130+AC130+AG130+2)/AP130</f>
        <v>0.47916666666666669</v>
      </c>
    </row>
    <row r="131" spans="1:45" x14ac:dyDescent="0.25">
      <c r="A131" s="61"/>
      <c r="B131" s="61"/>
      <c r="C131" s="61"/>
      <c r="D131" s="61"/>
      <c r="E131" s="66"/>
      <c r="F131" s="63"/>
      <c r="G131" s="62"/>
      <c r="H131" s="63"/>
      <c r="I131" s="63"/>
      <c r="J131" s="62"/>
      <c r="K131" s="63"/>
      <c r="L131" s="63"/>
      <c r="M131" s="62"/>
      <c r="N131" s="63"/>
      <c r="O131" s="63"/>
      <c r="P131" s="62"/>
      <c r="Q131" s="63"/>
      <c r="R131" s="63"/>
      <c r="S131" s="62"/>
      <c r="T131" s="63"/>
      <c r="U131" s="63"/>
      <c r="V131" s="63"/>
      <c r="W131" s="62"/>
      <c r="X131" s="63"/>
      <c r="Y131" s="63"/>
      <c r="Z131" s="62"/>
      <c r="AA131" s="63"/>
      <c r="AB131" s="63"/>
      <c r="AC131" s="62"/>
      <c r="AD131" s="63"/>
      <c r="AE131" s="63"/>
      <c r="AF131" s="63"/>
      <c r="AG131" s="62"/>
      <c r="AH131" s="61"/>
      <c r="AI131" s="8" t="s">
        <v>146</v>
      </c>
      <c r="AJ131" s="8" t="s">
        <v>26</v>
      </c>
      <c r="AK131" s="8" t="s">
        <v>79</v>
      </c>
      <c r="AL131" s="38">
        <v>9.5</v>
      </c>
      <c r="AM131" s="18">
        <v>45512</v>
      </c>
      <c r="AN131" s="18">
        <v>45524</v>
      </c>
      <c r="AO131" s="7">
        <v>9</v>
      </c>
      <c r="AP131" s="84"/>
      <c r="AQ131" s="91"/>
      <c r="AR131" s="91"/>
      <c r="AS131" s="91"/>
    </row>
    <row r="132" spans="1:45" ht="38.25" x14ac:dyDescent="0.25">
      <c r="A132" s="61"/>
      <c r="B132" s="61"/>
      <c r="C132" s="61"/>
      <c r="D132" s="61"/>
      <c r="E132" s="66"/>
      <c r="F132" s="63"/>
      <c r="G132" s="62"/>
      <c r="H132" s="63"/>
      <c r="I132" s="63"/>
      <c r="J132" s="62"/>
      <c r="K132" s="63"/>
      <c r="L132" s="63"/>
      <c r="M132" s="62"/>
      <c r="N132" s="63"/>
      <c r="O132" s="63"/>
      <c r="P132" s="62"/>
      <c r="Q132" s="63"/>
      <c r="R132" s="63"/>
      <c r="S132" s="62"/>
      <c r="T132" s="63"/>
      <c r="U132" s="63"/>
      <c r="V132" s="63"/>
      <c r="W132" s="62"/>
      <c r="X132" s="63"/>
      <c r="Y132" s="63"/>
      <c r="Z132" s="62"/>
      <c r="AA132" s="63"/>
      <c r="AB132" s="63"/>
      <c r="AC132" s="62"/>
      <c r="AD132" s="63"/>
      <c r="AE132" s="63"/>
      <c r="AF132" s="63"/>
      <c r="AG132" s="62"/>
      <c r="AH132" s="61"/>
      <c r="AI132" s="8" t="s">
        <v>142</v>
      </c>
      <c r="AJ132" s="8" t="s">
        <v>26</v>
      </c>
      <c r="AK132" s="8" t="s">
        <v>277</v>
      </c>
      <c r="AL132" s="38">
        <v>9.5</v>
      </c>
      <c r="AM132" s="18">
        <v>45512</v>
      </c>
      <c r="AN132" s="18">
        <v>45524</v>
      </c>
      <c r="AO132" s="7">
        <v>9</v>
      </c>
      <c r="AP132" s="84"/>
      <c r="AQ132" s="91"/>
      <c r="AR132" s="91"/>
      <c r="AS132" s="91"/>
    </row>
    <row r="133" spans="1:45" x14ac:dyDescent="0.25">
      <c r="A133" s="61"/>
      <c r="B133" s="61"/>
      <c r="C133" s="61"/>
      <c r="D133" s="61"/>
      <c r="E133" s="66"/>
      <c r="F133" s="63"/>
      <c r="G133" s="62"/>
      <c r="H133" s="63"/>
      <c r="I133" s="63"/>
      <c r="J133" s="62"/>
      <c r="K133" s="63"/>
      <c r="L133" s="63"/>
      <c r="M133" s="62"/>
      <c r="N133" s="63"/>
      <c r="O133" s="63"/>
      <c r="P133" s="62"/>
      <c r="Q133" s="63"/>
      <c r="R133" s="63"/>
      <c r="S133" s="62"/>
      <c r="T133" s="63"/>
      <c r="U133" s="63"/>
      <c r="V133" s="63"/>
      <c r="W133" s="62"/>
      <c r="X133" s="63"/>
      <c r="Y133" s="63"/>
      <c r="Z133" s="62"/>
      <c r="AA133" s="63"/>
      <c r="AB133" s="63"/>
      <c r="AC133" s="62"/>
      <c r="AD133" s="63"/>
      <c r="AE133" s="63"/>
      <c r="AF133" s="63"/>
      <c r="AG133" s="62"/>
      <c r="AH133" s="61"/>
      <c r="AI133" s="8" t="s">
        <v>152</v>
      </c>
      <c r="AJ133" s="8" t="s">
        <v>39</v>
      </c>
      <c r="AK133" s="8" t="s">
        <v>79</v>
      </c>
      <c r="AL133" s="38">
        <v>0</v>
      </c>
      <c r="AM133" s="18">
        <v>45512</v>
      </c>
      <c r="AN133" s="18">
        <v>45524</v>
      </c>
      <c r="AO133" s="7">
        <v>9</v>
      </c>
      <c r="AP133" s="84"/>
      <c r="AQ133" s="91"/>
      <c r="AR133" s="91"/>
      <c r="AS133" s="91"/>
    </row>
    <row r="134" spans="1:45" x14ac:dyDescent="0.25">
      <c r="A134" s="61"/>
      <c r="B134" s="61"/>
      <c r="C134" s="61"/>
      <c r="D134" s="61"/>
      <c r="E134" s="66"/>
      <c r="F134" s="63"/>
      <c r="G134" s="62"/>
      <c r="H134" s="63"/>
      <c r="I134" s="63"/>
      <c r="J134" s="62"/>
      <c r="K134" s="63"/>
      <c r="L134" s="63"/>
      <c r="M134" s="62"/>
      <c r="N134" s="63"/>
      <c r="O134" s="63"/>
      <c r="P134" s="62"/>
      <c r="Q134" s="63"/>
      <c r="R134" s="63"/>
      <c r="S134" s="62"/>
      <c r="T134" s="63"/>
      <c r="U134" s="63"/>
      <c r="V134" s="63"/>
      <c r="W134" s="62"/>
      <c r="X134" s="63"/>
      <c r="Y134" s="63"/>
      <c r="Z134" s="62"/>
      <c r="AA134" s="63"/>
      <c r="AB134" s="63"/>
      <c r="AC134" s="62"/>
      <c r="AD134" s="63"/>
      <c r="AE134" s="63"/>
      <c r="AF134" s="63"/>
      <c r="AG134" s="62"/>
      <c r="AH134" s="61"/>
      <c r="AI134" s="8" t="s">
        <v>141</v>
      </c>
      <c r="AJ134" s="8" t="s">
        <v>26</v>
      </c>
      <c r="AK134" s="8" t="s">
        <v>132</v>
      </c>
      <c r="AL134" s="38">
        <v>9.5</v>
      </c>
      <c r="AM134" s="18">
        <v>45512</v>
      </c>
      <c r="AN134" s="18">
        <v>45524</v>
      </c>
      <c r="AO134" s="7">
        <v>9</v>
      </c>
      <c r="AP134" s="85"/>
      <c r="AQ134" s="91"/>
      <c r="AR134" s="91"/>
      <c r="AS134" s="91"/>
    </row>
    <row r="135" spans="1:45" ht="17.25" customHeight="1" x14ac:dyDescent="0.25">
      <c r="A135" s="61">
        <v>7</v>
      </c>
      <c r="B135" s="61" t="s">
        <v>30</v>
      </c>
      <c r="C135" s="61" t="s">
        <v>155</v>
      </c>
      <c r="D135" s="61" t="s">
        <v>89</v>
      </c>
      <c r="E135" s="66">
        <v>45563</v>
      </c>
      <c r="F135" s="63">
        <f>+WORKDAY.INTL(E135,G135-1,1,[4]Festivos!$A$1:$S$1)</f>
        <v>45574</v>
      </c>
      <c r="G135" s="62">
        <v>9</v>
      </c>
      <c r="H135" s="63">
        <f>WORKDAY(F135,1,[4]Festivos!$A$1:$S$1)</f>
        <v>45575</v>
      </c>
      <c r="I135" s="63">
        <f>+WORKDAY.INTL(H135,J135-1,1,[4]Festivos!$A$1:$S$1)</f>
        <v>45580</v>
      </c>
      <c r="J135" s="62">
        <v>3</v>
      </c>
      <c r="K135" s="63">
        <f>WORKDAY(I135,1,[4]Festivos!$A$1:$S$1)</f>
        <v>45581</v>
      </c>
      <c r="L135" s="63">
        <f>+WORKDAY.INTL(K135,M135-1,1,[4]Festivos!$A$1:$S$1)</f>
        <v>45593</v>
      </c>
      <c r="M135" s="62">
        <v>9</v>
      </c>
      <c r="N135" s="63">
        <f>WORKDAY(L135,1,[4]Festivos!$A$1:$S$1)</f>
        <v>45594</v>
      </c>
      <c r="O135" s="63">
        <f>+WORKDAY.INTL(N135,P135-1,1,[4]Festivos!$A$1:$S$1)</f>
        <v>45601</v>
      </c>
      <c r="P135" s="62">
        <v>5</v>
      </c>
      <c r="Q135" s="63">
        <f>WORKDAY(O135,1,[4]Festivos!$A$1:$S$1)</f>
        <v>45602</v>
      </c>
      <c r="R135" s="63">
        <f>+WORKDAY.INTL(Q135,S135-1,1,[4]Festivos!$A$1:$S$1)</f>
        <v>45604</v>
      </c>
      <c r="S135" s="62">
        <v>3</v>
      </c>
      <c r="T135" s="63">
        <f>+R135</f>
        <v>45604</v>
      </c>
      <c r="U135" s="63">
        <f>WORKDAY(T135,1,[4]Festivos!$A$1:$S$1)</f>
        <v>45608</v>
      </c>
      <c r="V135" s="63">
        <f>+WORKDAY.INTL(U135,W135-1,1,[4]Festivos!$A$1:$S$1)</f>
        <v>45614</v>
      </c>
      <c r="W135" s="62">
        <v>5</v>
      </c>
      <c r="X135" s="63">
        <f>WORKDAY(V135,1,[4]Festivos!$A$1:$S$1)</f>
        <v>45615</v>
      </c>
      <c r="Y135" s="63">
        <f>+WORKDAY.INTL(X135,Z135-1,1,[4]Festivos!$A$1:$S$1)</f>
        <v>45617</v>
      </c>
      <c r="Z135" s="62">
        <v>3</v>
      </c>
      <c r="AA135" s="63">
        <f>WORKDAY(Y135,1,[4]Festivos!$A$1:$S$1)</f>
        <v>45618</v>
      </c>
      <c r="AB135" s="63">
        <f>+WORKDAY.INTL(AA135,AC135-1,1,[4]Festivos!$A$1:$S$1)</f>
        <v>45622</v>
      </c>
      <c r="AC135" s="62">
        <v>3</v>
      </c>
      <c r="AD135" s="63">
        <f>+AB135</f>
        <v>45622</v>
      </c>
      <c r="AE135" s="63">
        <f>WORKDAY(AD135,1,[4]Festivos!$A$1:$S$1)</f>
        <v>45623</v>
      </c>
      <c r="AF135" s="63">
        <f>+WORKDAY.INTL(AE135,AG135-1,1,[4]Festivos!$A$1:$S$1)</f>
        <v>45624</v>
      </c>
      <c r="AG135" s="62">
        <v>2</v>
      </c>
      <c r="AH135" s="61">
        <v>4</v>
      </c>
      <c r="AI135" s="8" t="s">
        <v>142</v>
      </c>
      <c r="AJ135" s="8" t="s">
        <v>26</v>
      </c>
      <c r="AK135" s="8" t="s">
        <v>277</v>
      </c>
      <c r="AL135" s="38">
        <v>4.5</v>
      </c>
      <c r="AM135" s="18">
        <v>45586</v>
      </c>
      <c r="AN135" s="18">
        <v>45590</v>
      </c>
      <c r="AO135" s="7">
        <v>5</v>
      </c>
      <c r="AP135" s="113">
        <f>+G135+J135+M135+P135+S135+W135+Z135+AC135+AG135+2</f>
        <v>44</v>
      </c>
      <c r="AQ135" s="116">
        <f>+(G135+J135)/AP135</f>
        <v>0.27272727272727271</v>
      </c>
      <c r="AR135" s="116">
        <f>+M135/AP135</f>
        <v>0.20454545454545456</v>
      </c>
      <c r="AS135" s="116">
        <f>+(P135+S135+W135+Z135+AC135+AG135+2)/AP135</f>
        <v>0.52272727272727271</v>
      </c>
    </row>
    <row r="136" spans="1:45" x14ac:dyDescent="0.25">
      <c r="A136" s="61"/>
      <c r="B136" s="61"/>
      <c r="C136" s="61"/>
      <c r="D136" s="61"/>
      <c r="E136" s="66"/>
      <c r="F136" s="63"/>
      <c r="G136" s="62"/>
      <c r="H136" s="63"/>
      <c r="I136" s="63"/>
      <c r="J136" s="62"/>
      <c r="K136" s="63"/>
      <c r="L136" s="63"/>
      <c r="M136" s="62"/>
      <c r="N136" s="63"/>
      <c r="O136" s="63"/>
      <c r="P136" s="62"/>
      <c r="Q136" s="63"/>
      <c r="R136" s="63"/>
      <c r="S136" s="62"/>
      <c r="T136" s="63"/>
      <c r="U136" s="63"/>
      <c r="V136" s="63"/>
      <c r="W136" s="62"/>
      <c r="X136" s="63"/>
      <c r="Y136" s="63"/>
      <c r="Z136" s="62"/>
      <c r="AA136" s="63"/>
      <c r="AB136" s="63"/>
      <c r="AC136" s="62"/>
      <c r="AD136" s="63"/>
      <c r="AE136" s="63"/>
      <c r="AF136" s="63"/>
      <c r="AG136" s="62"/>
      <c r="AH136" s="61"/>
      <c r="AI136" s="8" t="s">
        <v>141</v>
      </c>
      <c r="AJ136" s="8" t="s">
        <v>26</v>
      </c>
      <c r="AK136" s="8" t="s">
        <v>132</v>
      </c>
      <c r="AL136" s="38">
        <v>4.5</v>
      </c>
      <c r="AM136" s="18">
        <v>45586</v>
      </c>
      <c r="AN136" s="18">
        <v>45590</v>
      </c>
      <c r="AO136" s="7">
        <v>5</v>
      </c>
      <c r="AP136" s="114"/>
      <c r="AQ136" s="117"/>
      <c r="AR136" s="117"/>
      <c r="AS136" s="117"/>
    </row>
    <row r="137" spans="1:45" x14ac:dyDescent="0.25">
      <c r="A137" s="61"/>
      <c r="B137" s="61"/>
      <c r="C137" s="61"/>
      <c r="D137" s="61"/>
      <c r="E137" s="66"/>
      <c r="F137" s="63"/>
      <c r="G137" s="62"/>
      <c r="H137" s="63"/>
      <c r="I137" s="63"/>
      <c r="J137" s="62"/>
      <c r="K137" s="63"/>
      <c r="L137" s="63"/>
      <c r="M137" s="62"/>
      <c r="N137" s="63"/>
      <c r="O137" s="63"/>
      <c r="P137" s="62"/>
      <c r="Q137" s="63"/>
      <c r="R137" s="63"/>
      <c r="S137" s="62"/>
      <c r="T137" s="63"/>
      <c r="U137" s="63"/>
      <c r="V137" s="63"/>
      <c r="W137" s="62"/>
      <c r="X137" s="63"/>
      <c r="Y137" s="63"/>
      <c r="Z137" s="62"/>
      <c r="AA137" s="63"/>
      <c r="AB137" s="63"/>
      <c r="AC137" s="62"/>
      <c r="AD137" s="63"/>
      <c r="AE137" s="63"/>
      <c r="AF137" s="63"/>
      <c r="AG137" s="62"/>
      <c r="AH137" s="61"/>
      <c r="AI137" s="8" t="s">
        <v>145</v>
      </c>
      <c r="AJ137" s="8" t="s">
        <v>23</v>
      </c>
      <c r="AK137" s="8" t="s">
        <v>79</v>
      </c>
      <c r="AL137" s="38">
        <v>4.5</v>
      </c>
      <c r="AM137" s="18">
        <v>45586</v>
      </c>
      <c r="AN137" s="18">
        <v>45590</v>
      </c>
      <c r="AO137" s="7">
        <v>5</v>
      </c>
      <c r="AP137" s="114"/>
      <c r="AQ137" s="117"/>
      <c r="AR137" s="117"/>
      <c r="AS137" s="117"/>
    </row>
    <row r="138" spans="1:45" x14ac:dyDescent="0.25">
      <c r="A138" s="61"/>
      <c r="B138" s="61"/>
      <c r="C138" s="61"/>
      <c r="D138" s="61"/>
      <c r="E138" s="66"/>
      <c r="F138" s="63"/>
      <c r="G138" s="62"/>
      <c r="H138" s="63"/>
      <c r="I138" s="63"/>
      <c r="J138" s="62"/>
      <c r="K138" s="63"/>
      <c r="L138" s="63"/>
      <c r="M138" s="62"/>
      <c r="N138" s="63"/>
      <c r="O138" s="63"/>
      <c r="P138" s="62"/>
      <c r="Q138" s="63"/>
      <c r="R138" s="63"/>
      <c r="S138" s="62"/>
      <c r="T138" s="63"/>
      <c r="U138" s="63"/>
      <c r="V138" s="63"/>
      <c r="W138" s="62"/>
      <c r="X138" s="63"/>
      <c r="Y138" s="63"/>
      <c r="Z138" s="62"/>
      <c r="AA138" s="63"/>
      <c r="AB138" s="63"/>
      <c r="AC138" s="62"/>
      <c r="AD138" s="63"/>
      <c r="AE138" s="63"/>
      <c r="AF138" s="63"/>
      <c r="AG138" s="62"/>
      <c r="AH138" s="61"/>
      <c r="AI138" s="8" t="s">
        <v>146</v>
      </c>
      <c r="AJ138" s="8" t="s">
        <v>26</v>
      </c>
      <c r="AK138" s="8" t="s">
        <v>79</v>
      </c>
      <c r="AL138" s="38">
        <v>4.5</v>
      </c>
      <c r="AM138" s="18">
        <v>45586</v>
      </c>
      <c r="AN138" s="18">
        <v>45590</v>
      </c>
      <c r="AO138" s="7">
        <v>5</v>
      </c>
      <c r="AP138" s="114"/>
      <c r="AQ138" s="117"/>
      <c r="AR138" s="117"/>
      <c r="AS138" s="117"/>
    </row>
    <row r="139" spans="1:45" x14ac:dyDescent="0.25">
      <c r="A139" s="61"/>
      <c r="B139" s="61"/>
      <c r="C139" s="61"/>
      <c r="D139" s="61"/>
      <c r="E139" s="66"/>
      <c r="F139" s="63"/>
      <c r="G139" s="62"/>
      <c r="H139" s="63"/>
      <c r="I139" s="63"/>
      <c r="J139" s="62"/>
      <c r="K139" s="63"/>
      <c r="L139" s="63"/>
      <c r="M139" s="62"/>
      <c r="N139" s="63"/>
      <c r="O139" s="63"/>
      <c r="P139" s="62"/>
      <c r="Q139" s="63"/>
      <c r="R139" s="63"/>
      <c r="S139" s="62"/>
      <c r="T139" s="63"/>
      <c r="U139" s="63"/>
      <c r="V139" s="63"/>
      <c r="W139" s="62"/>
      <c r="X139" s="63"/>
      <c r="Y139" s="63"/>
      <c r="Z139" s="62"/>
      <c r="AA139" s="63"/>
      <c r="AB139" s="63"/>
      <c r="AC139" s="62"/>
      <c r="AD139" s="63"/>
      <c r="AE139" s="63"/>
      <c r="AF139" s="63"/>
      <c r="AG139" s="62"/>
      <c r="AH139" s="61"/>
      <c r="AI139" s="8" t="s">
        <v>128</v>
      </c>
      <c r="AJ139" s="8" t="s">
        <v>24</v>
      </c>
      <c r="AK139" s="8" t="s">
        <v>129</v>
      </c>
      <c r="AL139" s="38">
        <v>4.5</v>
      </c>
      <c r="AM139" s="18">
        <v>45586</v>
      </c>
      <c r="AN139" s="18">
        <v>45590</v>
      </c>
      <c r="AO139" s="7">
        <v>5</v>
      </c>
      <c r="AP139" s="115"/>
      <c r="AQ139" s="118"/>
      <c r="AR139" s="118"/>
      <c r="AS139" s="118"/>
    </row>
    <row r="140" spans="1:45" ht="12.75" customHeight="1" x14ac:dyDescent="0.25">
      <c r="A140" s="61">
        <v>8</v>
      </c>
      <c r="B140" s="61" t="s">
        <v>30</v>
      </c>
      <c r="C140" s="61" t="s">
        <v>154</v>
      </c>
      <c r="D140" s="61" t="s">
        <v>89</v>
      </c>
      <c r="E140" s="66">
        <v>45418</v>
      </c>
      <c r="F140" s="63">
        <f>+WORKDAY.INTL(E140,G140-1,1,[4]Festivos!$A$1:$S$1)</f>
        <v>45429</v>
      </c>
      <c r="G140" s="62">
        <v>9</v>
      </c>
      <c r="H140" s="63">
        <f>WORKDAY(F140,1,[4]Festivos!$A$1:$S$1)</f>
        <v>45432</v>
      </c>
      <c r="I140" s="63">
        <f>+WORKDAY.INTL(H140,J140-1,1,[4]Festivos!$A$1:$S$1)</f>
        <v>45434</v>
      </c>
      <c r="J140" s="62">
        <v>3</v>
      </c>
      <c r="K140" s="63">
        <f>WORKDAY(I140,1,[4]Festivos!$A$1:$S$1)</f>
        <v>45435</v>
      </c>
      <c r="L140" s="63">
        <f>+WORKDAY.INTL(K140,M140-1,1,[4]Festivos!$A$1:$S$1)</f>
        <v>45448</v>
      </c>
      <c r="M140" s="62">
        <v>9</v>
      </c>
      <c r="N140" s="63">
        <f>WORKDAY(L140,1,[4]Festivos!$A$1:$S$1)</f>
        <v>45449</v>
      </c>
      <c r="O140" s="63">
        <f>+WORKDAY.INTL(N140,P140-1,1,[4]Festivos!$A$1:$S$1)</f>
        <v>45456</v>
      </c>
      <c r="P140" s="62">
        <v>5</v>
      </c>
      <c r="Q140" s="63">
        <f>WORKDAY(O140,1,[4]Festivos!$A$1:$S$1)</f>
        <v>45457</v>
      </c>
      <c r="R140" s="63">
        <f>+WORKDAY.INTL(Q140,S140-1,1,[4]Festivos!$A$1:$S$1)</f>
        <v>45461</v>
      </c>
      <c r="S140" s="62">
        <v>3</v>
      </c>
      <c r="T140" s="63">
        <f>+R140</f>
        <v>45461</v>
      </c>
      <c r="U140" s="63">
        <f>WORKDAY(T140,1,[4]Festivos!$A$1:$S$1)</f>
        <v>45462</v>
      </c>
      <c r="V140" s="63">
        <f>+WORKDAY.INTL(U140,W140-1,1,[4]Festivos!$A$1:$S$1)</f>
        <v>45468</v>
      </c>
      <c r="W140" s="62">
        <v>5</v>
      </c>
      <c r="X140" s="63">
        <f>WORKDAY(V140,1,[4]Festivos!$A$1:$S$1)</f>
        <v>45469</v>
      </c>
      <c r="Y140" s="63">
        <f>+WORKDAY.INTL(X140,Z140-1,1,[4]Festivos!$A$1:$S$1)</f>
        <v>45471</v>
      </c>
      <c r="Z140" s="62">
        <v>3</v>
      </c>
      <c r="AA140" s="63">
        <f>WORKDAY(Y140,1,[4]Festivos!$A$1:$S$1)</f>
        <v>45475</v>
      </c>
      <c r="AB140" s="63">
        <f>+WORKDAY.INTL(AA140,AC140-1,1,[4]Festivos!$A$1:$S$1)</f>
        <v>45477</v>
      </c>
      <c r="AC140" s="62">
        <v>3</v>
      </c>
      <c r="AD140" s="63">
        <f>+AB140</f>
        <v>45477</v>
      </c>
      <c r="AE140" s="63">
        <f>WORKDAY(AD140,1,[4]Festivos!$A$1:$S$1)</f>
        <v>45478</v>
      </c>
      <c r="AF140" s="63">
        <f>+WORKDAY.INTL(AE140,AG140-1,1,[4]Festivos!$A$1:$S$1)</f>
        <v>45481</v>
      </c>
      <c r="AG140" s="62">
        <v>2</v>
      </c>
      <c r="AH140" s="61">
        <v>4</v>
      </c>
      <c r="AI140" s="8" t="s">
        <v>137</v>
      </c>
      <c r="AJ140" s="8" t="s">
        <v>39</v>
      </c>
      <c r="AK140" s="8" t="s">
        <v>138</v>
      </c>
      <c r="AL140" s="38">
        <v>4.5</v>
      </c>
      <c r="AM140" s="18">
        <v>45601</v>
      </c>
      <c r="AN140" s="18">
        <v>45605</v>
      </c>
      <c r="AO140" s="7">
        <v>4</v>
      </c>
      <c r="AP140" s="84">
        <f>+G140+J140+M140+P140+S140+W140+Z140+AC140+AG140+2</f>
        <v>44</v>
      </c>
      <c r="AQ140" s="91">
        <f>+(G140+J140)/AP140</f>
        <v>0.27272727272727271</v>
      </c>
      <c r="AR140" s="91">
        <f>+M140/AP140</f>
        <v>0.20454545454545456</v>
      </c>
      <c r="AS140" s="91">
        <f>+(P140+S140+W140+Z140+AC140+AG140+2)/AP140</f>
        <v>0.52272727272727271</v>
      </c>
    </row>
    <row r="141" spans="1:45" x14ac:dyDescent="0.25">
      <c r="A141" s="61"/>
      <c r="B141" s="61"/>
      <c r="C141" s="61"/>
      <c r="D141" s="61"/>
      <c r="E141" s="66"/>
      <c r="F141" s="63"/>
      <c r="G141" s="62"/>
      <c r="H141" s="63"/>
      <c r="I141" s="63"/>
      <c r="J141" s="62"/>
      <c r="K141" s="63"/>
      <c r="L141" s="63"/>
      <c r="M141" s="62"/>
      <c r="N141" s="63"/>
      <c r="O141" s="63"/>
      <c r="P141" s="62"/>
      <c r="Q141" s="63"/>
      <c r="R141" s="63"/>
      <c r="S141" s="62"/>
      <c r="T141" s="63"/>
      <c r="U141" s="63"/>
      <c r="V141" s="63"/>
      <c r="W141" s="62"/>
      <c r="X141" s="63"/>
      <c r="Y141" s="63"/>
      <c r="Z141" s="62"/>
      <c r="AA141" s="63"/>
      <c r="AB141" s="63"/>
      <c r="AC141" s="62"/>
      <c r="AD141" s="63"/>
      <c r="AE141" s="63"/>
      <c r="AF141" s="63"/>
      <c r="AG141" s="62"/>
      <c r="AH141" s="61"/>
      <c r="AI141" s="8" t="s">
        <v>140</v>
      </c>
      <c r="AJ141" s="8" t="s">
        <v>31</v>
      </c>
      <c r="AK141" s="8" t="s">
        <v>132</v>
      </c>
      <c r="AL141" s="38">
        <v>4.5</v>
      </c>
      <c r="AM141" s="18">
        <v>45601</v>
      </c>
      <c r="AN141" s="18">
        <v>45605</v>
      </c>
      <c r="AO141" s="7">
        <v>4</v>
      </c>
      <c r="AP141" s="84"/>
      <c r="AQ141" s="91"/>
      <c r="AR141" s="91"/>
      <c r="AS141" s="91"/>
    </row>
    <row r="142" spans="1:45" x14ac:dyDescent="0.25">
      <c r="A142" s="61"/>
      <c r="B142" s="61"/>
      <c r="C142" s="61"/>
      <c r="D142" s="61"/>
      <c r="E142" s="66"/>
      <c r="F142" s="63"/>
      <c r="G142" s="62"/>
      <c r="H142" s="63"/>
      <c r="I142" s="63"/>
      <c r="J142" s="62"/>
      <c r="K142" s="63"/>
      <c r="L142" s="63"/>
      <c r="M142" s="62"/>
      <c r="N142" s="63"/>
      <c r="O142" s="63"/>
      <c r="P142" s="62"/>
      <c r="Q142" s="63"/>
      <c r="R142" s="63"/>
      <c r="S142" s="62"/>
      <c r="T142" s="63"/>
      <c r="U142" s="63"/>
      <c r="V142" s="63"/>
      <c r="W142" s="62"/>
      <c r="X142" s="63"/>
      <c r="Y142" s="63"/>
      <c r="Z142" s="62"/>
      <c r="AA142" s="63"/>
      <c r="AB142" s="63"/>
      <c r="AC142" s="62"/>
      <c r="AD142" s="63"/>
      <c r="AE142" s="63"/>
      <c r="AF142" s="63"/>
      <c r="AG142" s="62"/>
      <c r="AH142" s="61"/>
      <c r="AI142" s="8" t="s">
        <v>152</v>
      </c>
      <c r="AJ142" s="8" t="s">
        <v>39</v>
      </c>
      <c r="AK142" s="8" t="s">
        <v>79</v>
      </c>
      <c r="AL142" s="38">
        <v>0</v>
      </c>
      <c r="AM142" s="18">
        <v>45601</v>
      </c>
      <c r="AN142" s="18">
        <v>45605</v>
      </c>
      <c r="AO142" s="7">
        <v>4</v>
      </c>
      <c r="AP142" s="84"/>
      <c r="AQ142" s="91"/>
      <c r="AR142" s="91"/>
      <c r="AS142" s="91"/>
    </row>
    <row r="143" spans="1:45" x14ac:dyDescent="0.25">
      <c r="A143" s="61"/>
      <c r="B143" s="61"/>
      <c r="C143" s="61"/>
      <c r="D143" s="61"/>
      <c r="E143" s="66"/>
      <c r="F143" s="63"/>
      <c r="G143" s="62"/>
      <c r="H143" s="63"/>
      <c r="I143" s="63"/>
      <c r="J143" s="62"/>
      <c r="K143" s="63"/>
      <c r="L143" s="63"/>
      <c r="M143" s="62"/>
      <c r="N143" s="63"/>
      <c r="O143" s="63"/>
      <c r="P143" s="62"/>
      <c r="Q143" s="63"/>
      <c r="R143" s="63"/>
      <c r="S143" s="62"/>
      <c r="T143" s="63"/>
      <c r="U143" s="63"/>
      <c r="V143" s="63"/>
      <c r="W143" s="62"/>
      <c r="X143" s="63"/>
      <c r="Y143" s="63"/>
      <c r="Z143" s="62"/>
      <c r="AA143" s="63"/>
      <c r="AB143" s="63"/>
      <c r="AC143" s="62"/>
      <c r="AD143" s="63"/>
      <c r="AE143" s="63"/>
      <c r="AF143" s="63"/>
      <c r="AG143" s="62"/>
      <c r="AH143" s="61"/>
      <c r="AI143" s="8" t="s">
        <v>143</v>
      </c>
      <c r="AJ143" s="8" t="s">
        <v>26</v>
      </c>
      <c r="AK143" s="8" t="s">
        <v>144</v>
      </c>
      <c r="AL143" s="38">
        <v>4.5</v>
      </c>
      <c r="AM143" s="18">
        <v>45601</v>
      </c>
      <c r="AN143" s="18">
        <v>45605</v>
      </c>
      <c r="AO143" s="7">
        <v>4</v>
      </c>
      <c r="AP143" s="85"/>
      <c r="AQ143" s="91"/>
      <c r="AR143" s="91"/>
      <c r="AS143" s="91"/>
    </row>
    <row r="144" spans="1:45" x14ac:dyDescent="0.25">
      <c r="A144" s="61">
        <v>9</v>
      </c>
      <c r="B144" s="61" t="s">
        <v>30</v>
      </c>
      <c r="C144" s="61" t="s">
        <v>156</v>
      </c>
      <c r="D144" s="61" t="s">
        <v>89</v>
      </c>
      <c r="E144" s="66">
        <v>45580</v>
      </c>
      <c r="F144" s="96">
        <f>+WORKDAY.INTL(E144,G144-1,1,[4]Festivos!$A$1:$S$1)</f>
        <v>45590</v>
      </c>
      <c r="G144" s="62">
        <v>9</v>
      </c>
      <c r="H144" s="96">
        <f>WORKDAY(F144,1,[4]Festivos!$A$1:$S$1)</f>
        <v>45593</v>
      </c>
      <c r="I144" s="96">
        <f>+WORKDAY.INTL(H144,J144-1,1,[4]Festivos!$A$1:$S$1)</f>
        <v>45595</v>
      </c>
      <c r="J144" s="95">
        <v>3</v>
      </c>
      <c r="K144" s="96">
        <f>WORKDAY(I144,1,[4]Festivos!$A$1:$S$1)</f>
        <v>45596</v>
      </c>
      <c r="L144" s="96">
        <f>+WORKDAY.INTL(K144,M144-1,1,[4]Festivos!$A$1:$S$1)</f>
        <v>45610</v>
      </c>
      <c r="M144" s="95">
        <v>9</v>
      </c>
      <c r="N144" s="96">
        <f>WORKDAY(L144,1,[4]Festivos!$A$1:$S$1)</f>
        <v>45611</v>
      </c>
      <c r="O144" s="96">
        <f>+WORKDAY.INTL(N144,P144-1,1,[4]Festivos!$A$1:$S$1)</f>
        <v>45617</v>
      </c>
      <c r="P144" s="95">
        <v>5</v>
      </c>
      <c r="Q144" s="96">
        <f>WORKDAY(O144,1,[4]Festivos!$A$1:$S$1)</f>
        <v>45618</v>
      </c>
      <c r="R144" s="96">
        <f>+WORKDAY.INTL(Q144,S144-1,1,[4]Festivos!$A$1:$S$1)</f>
        <v>45622</v>
      </c>
      <c r="S144" s="95">
        <v>3</v>
      </c>
      <c r="T144" s="63">
        <f>+R144</f>
        <v>45622</v>
      </c>
      <c r="U144" s="96">
        <f>WORKDAY(T144,1,[4]Festivos!$A$1:$S$1)</f>
        <v>45623</v>
      </c>
      <c r="V144" s="96">
        <f>+WORKDAY.INTL(U144,W144-1,1,[4]Festivos!$A$1:$S$1)</f>
        <v>45629</v>
      </c>
      <c r="W144" s="95">
        <v>5</v>
      </c>
      <c r="X144" s="96">
        <f>WORKDAY(V144,1,[4]Festivos!$A$1:$S$1)</f>
        <v>45630</v>
      </c>
      <c r="Y144" s="96">
        <f>+WORKDAY.INTL(X144,Z144-1,1,[4]Festivos!$A$1:$S$1)</f>
        <v>45632</v>
      </c>
      <c r="Z144" s="95">
        <v>3</v>
      </c>
      <c r="AA144" s="96">
        <f>WORKDAY(Y144,1,[4]Festivos!$A$1:$S$1)</f>
        <v>45635</v>
      </c>
      <c r="AB144" s="96">
        <f>+WORKDAY.INTL(AA144,AC144-1,1,[4]Festivos!$A$1:$S$1)</f>
        <v>45637</v>
      </c>
      <c r="AC144" s="95">
        <v>3</v>
      </c>
      <c r="AD144" s="63">
        <f>+AB144</f>
        <v>45637</v>
      </c>
      <c r="AE144" s="96">
        <f>WORKDAY(AD144,1,[4]Festivos!$A$1:$S$1)</f>
        <v>45638</v>
      </c>
      <c r="AF144" s="96">
        <f>+WORKDAY.INTL(AE144,AG144-1,1,[4]Festivos!$A$1:$S$1)</f>
        <v>45639</v>
      </c>
      <c r="AG144" s="95">
        <v>2</v>
      </c>
      <c r="AH144" s="97">
        <v>7</v>
      </c>
      <c r="AI144" s="8" t="s">
        <v>135</v>
      </c>
      <c r="AJ144" s="8" t="s">
        <v>26</v>
      </c>
      <c r="AK144" s="8" t="s">
        <v>134</v>
      </c>
      <c r="AL144" s="38">
        <v>4.5</v>
      </c>
      <c r="AM144" s="18">
        <v>45601</v>
      </c>
      <c r="AN144" s="18">
        <v>45605</v>
      </c>
      <c r="AO144" s="7">
        <v>4</v>
      </c>
      <c r="AP144" s="84">
        <f>+G144+J144+M144+P144+S144+W144+Z144+AC144+AG144+2</f>
        <v>44</v>
      </c>
      <c r="AQ144" s="91">
        <f>+(G144+J144)/AP144</f>
        <v>0.27272727272727271</v>
      </c>
      <c r="AR144" s="91">
        <f>+M144/AP144</f>
        <v>0.20454545454545456</v>
      </c>
      <c r="AS144" s="91">
        <f>+(P144+S144+W144+Z144+AC144+AG144+2)/AP144</f>
        <v>0.52272727272727271</v>
      </c>
    </row>
    <row r="145" spans="1:45" x14ac:dyDescent="0.25">
      <c r="A145" s="61"/>
      <c r="B145" s="61"/>
      <c r="C145" s="61"/>
      <c r="D145" s="61"/>
      <c r="E145" s="66"/>
      <c r="F145" s="96"/>
      <c r="G145" s="62"/>
      <c r="H145" s="96"/>
      <c r="I145" s="96"/>
      <c r="J145" s="95"/>
      <c r="K145" s="96"/>
      <c r="L145" s="96"/>
      <c r="M145" s="95"/>
      <c r="N145" s="96"/>
      <c r="O145" s="96"/>
      <c r="P145" s="95"/>
      <c r="Q145" s="96"/>
      <c r="R145" s="96"/>
      <c r="S145" s="95"/>
      <c r="T145" s="63"/>
      <c r="U145" s="96"/>
      <c r="V145" s="96"/>
      <c r="W145" s="95"/>
      <c r="X145" s="96"/>
      <c r="Y145" s="96"/>
      <c r="Z145" s="95"/>
      <c r="AA145" s="96"/>
      <c r="AB145" s="96"/>
      <c r="AC145" s="95"/>
      <c r="AD145" s="63"/>
      <c r="AE145" s="96"/>
      <c r="AF145" s="96"/>
      <c r="AG145" s="95"/>
      <c r="AH145" s="97"/>
      <c r="AI145" s="8" t="s">
        <v>130</v>
      </c>
      <c r="AJ145" s="8" t="s">
        <v>31</v>
      </c>
      <c r="AK145" s="8" t="s">
        <v>79</v>
      </c>
      <c r="AL145" s="38">
        <v>4.5</v>
      </c>
      <c r="AM145" s="18">
        <f>+AM144</f>
        <v>45601</v>
      </c>
      <c r="AN145" s="18">
        <v>45605</v>
      </c>
      <c r="AO145" s="7">
        <v>4</v>
      </c>
      <c r="AP145" s="84"/>
      <c r="AQ145" s="91"/>
      <c r="AR145" s="91"/>
      <c r="AS145" s="91"/>
    </row>
    <row r="146" spans="1:45" x14ac:dyDescent="0.25">
      <c r="A146" s="61"/>
      <c r="B146" s="61"/>
      <c r="C146" s="61"/>
      <c r="D146" s="61"/>
      <c r="E146" s="66"/>
      <c r="F146" s="96"/>
      <c r="G146" s="62"/>
      <c r="H146" s="96"/>
      <c r="I146" s="96"/>
      <c r="J146" s="95"/>
      <c r="K146" s="96"/>
      <c r="L146" s="96"/>
      <c r="M146" s="95"/>
      <c r="N146" s="96"/>
      <c r="O146" s="96"/>
      <c r="P146" s="95"/>
      <c r="Q146" s="96"/>
      <c r="R146" s="96"/>
      <c r="S146" s="95"/>
      <c r="T146" s="63"/>
      <c r="U146" s="96"/>
      <c r="V146" s="96"/>
      <c r="W146" s="95"/>
      <c r="X146" s="96"/>
      <c r="Y146" s="96"/>
      <c r="Z146" s="95"/>
      <c r="AA146" s="96"/>
      <c r="AB146" s="96"/>
      <c r="AC146" s="95"/>
      <c r="AD146" s="63"/>
      <c r="AE146" s="96"/>
      <c r="AF146" s="96"/>
      <c r="AG146" s="95"/>
      <c r="AH146" s="97"/>
      <c r="AI146" s="8" t="s">
        <v>131</v>
      </c>
      <c r="AJ146" s="8" t="s">
        <v>26</v>
      </c>
      <c r="AK146" s="8" t="s">
        <v>132</v>
      </c>
      <c r="AL146" s="38">
        <v>4.5</v>
      </c>
      <c r="AM146" s="18">
        <v>45601</v>
      </c>
      <c r="AN146" s="18">
        <v>45605</v>
      </c>
      <c r="AO146" s="7">
        <v>4</v>
      </c>
      <c r="AP146" s="84"/>
      <c r="AQ146" s="91"/>
      <c r="AR146" s="91"/>
      <c r="AS146" s="91"/>
    </row>
    <row r="147" spans="1:45" x14ac:dyDescent="0.25">
      <c r="A147" s="61"/>
      <c r="B147" s="61"/>
      <c r="C147" s="61"/>
      <c r="D147" s="61"/>
      <c r="E147" s="66"/>
      <c r="F147" s="96"/>
      <c r="G147" s="62"/>
      <c r="H147" s="96"/>
      <c r="I147" s="96"/>
      <c r="J147" s="95"/>
      <c r="K147" s="96"/>
      <c r="L147" s="96"/>
      <c r="M147" s="95"/>
      <c r="N147" s="96"/>
      <c r="O147" s="96"/>
      <c r="P147" s="95"/>
      <c r="Q147" s="96"/>
      <c r="R147" s="96"/>
      <c r="S147" s="95"/>
      <c r="T147" s="63"/>
      <c r="U147" s="96"/>
      <c r="V147" s="96"/>
      <c r="W147" s="95"/>
      <c r="X147" s="96"/>
      <c r="Y147" s="96"/>
      <c r="Z147" s="95"/>
      <c r="AA147" s="96"/>
      <c r="AB147" s="96"/>
      <c r="AC147" s="95"/>
      <c r="AD147" s="63"/>
      <c r="AE147" s="96"/>
      <c r="AF147" s="96"/>
      <c r="AG147" s="95"/>
      <c r="AH147" s="97"/>
      <c r="AI147" s="8" t="s">
        <v>133</v>
      </c>
      <c r="AJ147" s="8" t="s">
        <v>23</v>
      </c>
      <c r="AK147" s="8" t="s">
        <v>134</v>
      </c>
      <c r="AL147" s="38">
        <v>4.5</v>
      </c>
      <c r="AM147" s="18">
        <v>45601</v>
      </c>
      <c r="AN147" s="18">
        <v>45605</v>
      </c>
      <c r="AO147" s="7">
        <v>4</v>
      </c>
      <c r="AP147" s="84"/>
      <c r="AQ147" s="91"/>
      <c r="AR147" s="91"/>
      <c r="AS147" s="91"/>
    </row>
    <row r="148" spans="1:45" s="1" customFormat="1" ht="25.5" x14ac:dyDescent="0.25">
      <c r="A148" s="61">
        <v>1</v>
      </c>
      <c r="B148" s="61" t="s">
        <v>40</v>
      </c>
      <c r="C148" s="61" t="s">
        <v>157</v>
      </c>
      <c r="D148" s="61" t="s">
        <v>53</v>
      </c>
      <c r="E148" s="66">
        <v>45337</v>
      </c>
      <c r="F148" s="63">
        <f>+WORKDAY.INTL(E148,G148-1,1,[5]Festivos!$A$1:$S$1)</f>
        <v>45357</v>
      </c>
      <c r="G148" s="62">
        <v>15</v>
      </c>
      <c r="H148" s="63">
        <f>WORKDAY(F148,1,[5]Festivos!$A$1:$S$1)</f>
        <v>45358</v>
      </c>
      <c r="I148" s="63">
        <f>+WORKDAY.INTL(H148,J148-1,1,[5]Festivos!$A$1:$S$1)</f>
        <v>45359</v>
      </c>
      <c r="J148" s="62">
        <v>2</v>
      </c>
      <c r="K148" s="63">
        <f>WORKDAY(I148,1,[5]Festivos!$A$1:$S$1)</f>
        <v>45362</v>
      </c>
      <c r="L148" s="63">
        <f>+WORKDAY.INTL(K148,M148-1,1,[5]Festivos!$A$1:$S$1)</f>
        <v>45373</v>
      </c>
      <c r="M148" s="62">
        <v>10</v>
      </c>
      <c r="N148" s="63">
        <f>WORKDAY(L148,1,[5]Festivos!$A$1:$S$1)</f>
        <v>45383</v>
      </c>
      <c r="O148" s="63">
        <f>+WORKDAY.INTL(N148,P148-1,1,[5]Festivos!$A$1:$S$1)</f>
        <v>45387</v>
      </c>
      <c r="P148" s="62">
        <v>5</v>
      </c>
      <c r="Q148" s="63">
        <f>WORKDAY(O148,1,[5]Festivos!$A$1:$S$1)</f>
        <v>45390</v>
      </c>
      <c r="R148" s="63">
        <f>+WORKDAY.INTL(Q148,S148-1,1,[5]Festivos!$A$1:$S$1)</f>
        <v>45393</v>
      </c>
      <c r="S148" s="62">
        <v>4</v>
      </c>
      <c r="T148" s="63">
        <f>+R148</f>
        <v>45393</v>
      </c>
      <c r="U148" s="63">
        <f>WORKDAY(T148,1,[5]Festivos!$A$1:$S$1)</f>
        <v>45394</v>
      </c>
      <c r="V148" s="63">
        <f>+WORKDAY.INTL(U148,W148-1,1,[5]Festivos!$A$1:$S$1)</f>
        <v>45399</v>
      </c>
      <c r="W148" s="62">
        <v>4</v>
      </c>
      <c r="X148" s="63">
        <f>WORKDAY(V148,1,[5]Festivos!$A$1:$S$1)</f>
        <v>45400</v>
      </c>
      <c r="Y148" s="63">
        <f>+WORKDAY.INTL(X148,Z148-1,1,[5]Festivos!$A$1:$S$1)</f>
        <v>45404</v>
      </c>
      <c r="Z148" s="62">
        <v>3</v>
      </c>
      <c r="AA148" s="63">
        <f>WORKDAY(Y148,1,[5]Festivos!$A$1:$S$1)</f>
        <v>45405</v>
      </c>
      <c r="AB148" s="63">
        <f>+WORKDAY.INTL(AA148,AC148-1,1,[5]Festivos!$A$1:$S$1)</f>
        <v>45407</v>
      </c>
      <c r="AC148" s="62">
        <v>3</v>
      </c>
      <c r="AD148" s="63">
        <f>+AB148</f>
        <v>45407</v>
      </c>
      <c r="AE148" s="63">
        <f>WORKDAY(AD148,1,[5]Festivos!$A$1:$S$1)</f>
        <v>45408</v>
      </c>
      <c r="AF148" s="63">
        <f>+WORKDAY.INTL(AE148,AG148-1,1,[5]Festivos!$A$1:$S$1)</f>
        <v>45411</v>
      </c>
      <c r="AG148" s="62">
        <v>2</v>
      </c>
      <c r="AH148" s="61">
        <v>6</v>
      </c>
      <c r="AI148" s="8" t="s">
        <v>158</v>
      </c>
      <c r="AJ148" s="8" t="s">
        <v>39</v>
      </c>
      <c r="AK148" s="8" t="s">
        <v>132</v>
      </c>
      <c r="AL148" s="38"/>
      <c r="AM148" s="18">
        <v>45362</v>
      </c>
      <c r="AN148" s="18">
        <v>45373</v>
      </c>
      <c r="AO148" s="7">
        <v>10</v>
      </c>
      <c r="AP148" s="84">
        <f>+G148+J148+M148+P148+S148+W148+Z148+AC148+AG148+2</f>
        <v>50</v>
      </c>
      <c r="AQ148" s="81">
        <f>+(G148+J148)/AP148</f>
        <v>0.34</v>
      </c>
      <c r="AR148" s="81">
        <f>+M148/AP148</f>
        <v>0.2</v>
      </c>
      <c r="AS148" s="81">
        <f>+(P148+S148+W148+Z148+AC148+AG148+2)/AP148</f>
        <v>0.46</v>
      </c>
    </row>
    <row r="149" spans="1:45" s="1" customFormat="1" ht="25.5" x14ac:dyDescent="0.25">
      <c r="A149" s="61"/>
      <c r="B149" s="61"/>
      <c r="C149" s="61"/>
      <c r="D149" s="61"/>
      <c r="E149" s="66"/>
      <c r="F149" s="63"/>
      <c r="G149" s="62"/>
      <c r="H149" s="63"/>
      <c r="I149" s="63"/>
      <c r="J149" s="62"/>
      <c r="K149" s="63"/>
      <c r="L149" s="63"/>
      <c r="M149" s="62"/>
      <c r="N149" s="63"/>
      <c r="O149" s="63"/>
      <c r="P149" s="62"/>
      <c r="Q149" s="63"/>
      <c r="R149" s="63"/>
      <c r="S149" s="62"/>
      <c r="T149" s="63"/>
      <c r="U149" s="63"/>
      <c r="V149" s="63"/>
      <c r="W149" s="62"/>
      <c r="X149" s="63"/>
      <c r="Y149" s="63"/>
      <c r="Z149" s="62"/>
      <c r="AA149" s="63"/>
      <c r="AB149" s="63"/>
      <c r="AC149" s="62"/>
      <c r="AD149" s="63"/>
      <c r="AE149" s="63"/>
      <c r="AF149" s="63"/>
      <c r="AG149" s="62"/>
      <c r="AH149" s="61"/>
      <c r="AI149" s="8" t="s">
        <v>159</v>
      </c>
      <c r="AJ149" s="8" t="s">
        <v>38</v>
      </c>
      <c r="AK149" s="8" t="s">
        <v>144</v>
      </c>
      <c r="AL149" s="38"/>
      <c r="AM149" s="18">
        <v>45362</v>
      </c>
      <c r="AN149" s="18">
        <v>45373</v>
      </c>
      <c r="AO149" s="7">
        <v>10</v>
      </c>
      <c r="AP149" s="84"/>
      <c r="AQ149" s="81"/>
      <c r="AR149" s="81"/>
      <c r="AS149" s="81"/>
    </row>
    <row r="150" spans="1:45" s="1" customFormat="1" ht="13.5" customHeight="1" x14ac:dyDescent="0.25">
      <c r="A150" s="61"/>
      <c r="B150" s="61"/>
      <c r="C150" s="61"/>
      <c r="D150" s="61"/>
      <c r="E150" s="66"/>
      <c r="F150" s="63"/>
      <c r="G150" s="62"/>
      <c r="H150" s="63"/>
      <c r="I150" s="63"/>
      <c r="J150" s="62"/>
      <c r="K150" s="63"/>
      <c r="L150" s="63"/>
      <c r="M150" s="62"/>
      <c r="N150" s="63"/>
      <c r="O150" s="63"/>
      <c r="P150" s="62"/>
      <c r="Q150" s="63"/>
      <c r="R150" s="63"/>
      <c r="S150" s="62"/>
      <c r="T150" s="63"/>
      <c r="U150" s="63"/>
      <c r="V150" s="63"/>
      <c r="W150" s="62"/>
      <c r="X150" s="63"/>
      <c r="Y150" s="63"/>
      <c r="Z150" s="62"/>
      <c r="AA150" s="63"/>
      <c r="AB150" s="63"/>
      <c r="AC150" s="62"/>
      <c r="AD150" s="63"/>
      <c r="AE150" s="63"/>
      <c r="AF150" s="63"/>
      <c r="AG150" s="62"/>
      <c r="AH150" s="61"/>
      <c r="AI150" s="8" t="s">
        <v>160</v>
      </c>
      <c r="AJ150" s="8" t="s">
        <v>24</v>
      </c>
      <c r="AK150" s="8" t="s">
        <v>124</v>
      </c>
      <c r="AL150" s="38"/>
      <c r="AM150" s="18">
        <v>45362</v>
      </c>
      <c r="AN150" s="18">
        <v>45373</v>
      </c>
      <c r="AO150" s="7">
        <v>10</v>
      </c>
      <c r="AP150" s="84"/>
      <c r="AQ150" s="81"/>
      <c r="AR150" s="81"/>
      <c r="AS150" s="81"/>
    </row>
    <row r="151" spans="1:45" s="1" customFormat="1" ht="12.75" customHeight="1" x14ac:dyDescent="0.25">
      <c r="A151" s="61"/>
      <c r="B151" s="61"/>
      <c r="C151" s="61"/>
      <c r="D151" s="61"/>
      <c r="E151" s="66"/>
      <c r="F151" s="63"/>
      <c r="G151" s="62"/>
      <c r="H151" s="63"/>
      <c r="I151" s="63"/>
      <c r="J151" s="62"/>
      <c r="K151" s="63"/>
      <c r="L151" s="63"/>
      <c r="M151" s="62"/>
      <c r="N151" s="63"/>
      <c r="O151" s="63"/>
      <c r="P151" s="62"/>
      <c r="Q151" s="63"/>
      <c r="R151" s="63"/>
      <c r="S151" s="62"/>
      <c r="T151" s="63"/>
      <c r="U151" s="63"/>
      <c r="V151" s="63"/>
      <c r="W151" s="62"/>
      <c r="X151" s="63"/>
      <c r="Y151" s="63"/>
      <c r="Z151" s="62"/>
      <c r="AA151" s="63"/>
      <c r="AB151" s="63"/>
      <c r="AC151" s="62"/>
      <c r="AD151" s="63"/>
      <c r="AE151" s="63"/>
      <c r="AF151" s="63"/>
      <c r="AG151" s="62"/>
      <c r="AH151" s="61"/>
      <c r="AI151" s="8" t="s">
        <v>161</v>
      </c>
      <c r="AJ151" s="8" t="s">
        <v>31</v>
      </c>
      <c r="AK151" s="8" t="s">
        <v>124</v>
      </c>
      <c r="AL151" s="38"/>
      <c r="AM151" s="18">
        <v>45362</v>
      </c>
      <c r="AN151" s="18">
        <v>45373</v>
      </c>
      <c r="AO151" s="7">
        <v>10</v>
      </c>
      <c r="AP151" s="84"/>
      <c r="AQ151" s="81"/>
      <c r="AR151" s="81"/>
      <c r="AS151" s="81"/>
    </row>
    <row r="152" spans="1:45" s="1" customFormat="1" ht="25.5" x14ac:dyDescent="0.25">
      <c r="A152" s="61"/>
      <c r="B152" s="61"/>
      <c r="C152" s="61"/>
      <c r="D152" s="61"/>
      <c r="E152" s="66"/>
      <c r="F152" s="63"/>
      <c r="G152" s="62"/>
      <c r="H152" s="63"/>
      <c r="I152" s="63"/>
      <c r="J152" s="62"/>
      <c r="K152" s="63"/>
      <c r="L152" s="63"/>
      <c r="M152" s="62"/>
      <c r="N152" s="63"/>
      <c r="O152" s="63"/>
      <c r="P152" s="62"/>
      <c r="Q152" s="63"/>
      <c r="R152" s="63"/>
      <c r="S152" s="62"/>
      <c r="T152" s="63"/>
      <c r="U152" s="63"/>
      <c r="V152" s="63"/>
      <c r="W152" s="62"/>
      <c r="X152" s="63"/>
      <c r="Y152" s="63"/>
      <c r="Z152" s="62"/>
      <c r="AA152" s="63"/>
      <c r="AB152" s="63"/>
      <c r="AC152" s="62"/>
      <c r="AD152" s="63"/>
      <c r="AE152" s="63"/>
      <c r="AF152" s="63"/>
      <c r="AG152" s="62"/>
      <c r="AH152" s="61"/>
      <c r="AI152" s="8" t="s">
        <v>162</v>
      </c>
      <c r="AJ152" s="8" t="s">
        <v>31</v>
      </c>
      <c r="AK152" s="8" t="s">
        <v>132</v>
      </c>
      <c r="AL152" s="17"/>
      <c r="AM152" s="18">
        <v>45362</v>
      </c>
      <c r="AN152" s="18">
        <v>45373</v>
      </c>
      <c r="AO152" s="7">
        <v>10</v>
      </c>
      <c r="AP152" s="84"/>
      <c r="AQ152" s="81"/>
      <c r="AR152" s="81"/>
      <c r="AS152" s="81"/>
    </row>
    <row r="153" spans="1:45" ht="25.5" x14ac:dyDescent="0.25">
      <c r="A153" s="61"/>
      <c r="B153" s="61"/>
      <c r="C153" s="61"/>
      <c r="D153" s="61"/>
      <c r="E153" s="66"/>
      <c r="F153" s="63"/>
      <c r="G153" s="62"/>
      <c r="H153" s="63"/>
      <c r="I153" s="63"/>
      <c r="J153" s="62"/>
      <c r="K153" s="63"/>
      <c r="L153" s="63"/>
      <c r="M153" s="62"/>
      <c r="N153" s="63"/>
      <c r="O153" s="63"/>
      <c r="P153" s="62"/>
      <c r="Q153" s="63"/>
      <c r="R153" s="63"/>
      <c r="S153" s="62"/>
      <c r="T153" s="63"/>
      <c r="U153" s="63"/>
      <c r="V153" s="63"/>
      <c r="W153" s="62"/>
      <c r="X153" s="63"/>
      <c r="Y153" s="63"/>
      <c r="Z153" s="62"/>
      <c r="AA153" s="63"/>
      <c r="AB153" s="63"/>
      <c r="AC153" s="62"/>
      <c r="AD153" s="63"/>
      <c r="AE153" s="63"/>
      <c r="AF153" s="63"/>
      <c r="AG153" s="62"/>
      <c r="AH153" s="61"/>
      <c r="AI153" s="8" t="s">
        <v>163</v>
      </c>
      <c r="AJ153" s="8" t="s">
        <v>26</v>
      </c>
      <c r="AK153" s="8" t="s">
        <v>164</v>
      </c>
      <c r="AL153" s="17"/>
      <c r="AM153" s="18">
        <v>45362</v>
      </c>
      <c r="AN153" s="18">
        <v>45373</v>
      </c>
      <c r="AO153" s="7">
        <v>10</v>
      </c>
      <c r="AP153" s="85"/>
      <c r="AQ153" s="81"/>
      <c r="AR153" s="81"/>
      <c r="AS153" s="81"/>
    </row>
    <row r="154" spans="1:45" ht="25.5" x14ac:dyDescent="0.25">
      <c r="A154" s="61">
        <v>2</v>
      </c>
      <c r="B154" s="61" t="s">
        <v>40</v>
      </c>
      <c r="C154" s="61" t="s">
        <v>165</v>
      </c>
      <c r="D154" s="61" t="s">
        <v>53</v>
      </c>
      <c r="E154" s="66">
        <v>45408</v>
      </c>
      <c r="F154" s="63">
        <f>+WORKDAY.INTL(E154,G154-1,1,[5]Festivos!$A$1:$S$1)</f>
        <v>45427</v>
      </c>
      <c r="G154" s="62">
        <v>12</v>
      </c>
      <c r="H154" s="63">
        <f>WORKDAY(F154,1,[5]Festivos!$A$1:$S$1)</f>
        <v>45428</v>
      </c>
      <c r="I154" s="63">
        <f>+WORKDAY.INTL(H154,J154-1,1,[5]Festivos!$A$1:$S$1)</f>
        <v>45429</v>
      </c>
      <c r="J154" s="62">
        <v>2</v>
      </c>
      <c r="K154" s="63">
        <f>WORKDAY(I154,1,[5]Festivos!$A$1:$S$1)</f>
        <v>45432</v>
      </c>
      <c r="L154" s="63">
        <f>+WORKDAY.INTL(K154,M154-1,1,[5]Festivos!$A$1:$S$1)</f>
        <v>45436</v>
      </c>
      <c r="M154" s="62">
        <v>5</v>
      </c>
      <c r="N154" s="63">
        <f>WORKDAY(L154,1,[5]Festivos!$A$1:$S$1)</f>
        <v>45439</v>
      </c>
      <c r="O154" s="63">
        <f>+WORKDAY.INTL(N154,P154-1,1,[5]Festivos!$A$1:$S$1)</f>
        <v>45443</v>
      </c>
      <c r="P154" s="62">
        <v>5</v>
      </c>
      <c r="Q154" s="63">
        <f>WORKDAY(O154,1,[5]Festivos!$A$1:$S$1)</f>
        <v>45447</v>
      </c>
      <c r="R154" s="63">
        <f>+WORKDAY.INTL(Q154,S154-1,1,[5]Festivos!$A$1:$S$1)</f>
        <v>45450</v>
      </c>
      <c r="S154" s="62">
        <v>4</v>
      </c>
      <c r="T154" s="63">
        <f>+R154</f>
        <v>45450</v>
      </c>
      <c r="U154" s="63">
        <f>WORKDAY(T154,1,[5]Festivos!$A$1:$S$1)</f>
        <v>45454</v>
      </c>
      <c r="V154" s="63">
        <f>+WORKDAY.INTL(U154,W154-1,1,[5]Festivos!$A$1:$S$1)</f>
        <v>45457</v>
      </c>
      <c r="W154" s="62">
        <v>4</v>
      </c>
      <c r="X154" s="63">
        <f>WORKDAY(V154,1,[5]Festivos!$A$1:$S$1)</f>
        <v>45460</v>
      </c>
      <c r="Y154" s="63">
        <f>+WORKDAY.INTL(X154,Z154-1,1,[5]Festivos!$A$1:$S$1)</f>
        <v>45462</v>
      </c>
      <c r="Z154" s="62">
        <v>3</v>
      </c>
      <c r="AA154" s="63">
        <f>WORKDAY(Y154,1,[5]Festivos!$A$1:$S$1)</f>
        <v>45463</v>
      </c>
      <c r="AB154" s="63">
        <f>+WORKDAY.INTL(AA154,AC154-1,1,[5]Festivos!$A$1:$S$1)</f>
        <v>45467</v>
      </c>
      <c r="AC154" s="62">
        <v>3</v>
      </c>
      <c r="AD154" s="63">
        <f>+AB154</f>
        <v>45467</v>
      </c>
      <c r="AE154" s="63">
        <f>WORKDAY(AD154,1,[5]Festivos!$A$1:$S$1)</f>
        <v>45468</v>
      </c>
      <c r="AF154" s="63">
        <f>+WORKDAY.INTL(AE154,AG154-1,1,[5]Festivos!$A$1:$S$1)</f>
        <v>45469</v>
      </c>
      <c r="AG154" s="62">
        <v>2</v>
      </c>
      <c r="AH154" s="61">
        <v>6</v>
      </c>
      <c r="AI154" s="8" t="s">
        <v>158</v>
      </c>
      <c r="AJ154" s="8" t="s">
        <v>39</v>
      </c>
      <c r="AK154" s="8" t="s">
        <v>132</v>
      </c>
      <c r="AL154" s="17">
        <v>5</v>
      </c>
      <c r="AM154" s="18">
        <v>45432</v>
      </c>
      <c r="AN154" s="18">
        <v>45436</v>
      </c>
      <c r="AO154" s="7">
        <v>5</v>
      </c>
      <c r="AP154" s="84">
        <f>+G154+J154+M154+P154+S154+W154+Z154+AC154+AG154+2</f>
        <v>42</v>
      </c>
      <c r="AQ154" s="81">
        <f>+(G154+J154)/AP154</f>
        <v>0.33333333333333331</v>
      </c>
      <c r="AR154" s="81">
        <f>+M154/AP154</f>
        <v>0.11904761904761904</v>
      </c>
      <c r="AS154" s="81">
        <f>+(P154+S154+W154+Z154+AC154+AG154+2)/AP154</f>
        <v>0.54761904761904767</v>
      </c>
    </row>
    <row r="155" spans="1:45" ht="25.5" x14ac:dyDescent="0.25">
      <c r="A155" s="61"/>
      <c r="B155" s="61"/>
      <c r="C155" s="61"/>
      <c r="D155" s="61"/>
      <c r="E155" s="66"/>
      <c r="F155" s="63"/>
      <c r="G155" s="62"/>
      <c r="H155" s="63"/>
      <c r="I155" s="63"/>
      <c r="J155" s="62"/>
      <c r="K155" s="63"/>
      <c r="L155" s="63"/>
      <c r="M155" s="62"/>
      <c r="N155" s="63"/>
      <c r="O155" s="63"/>
      <c r="P155" s="62"/>
      <c r="Q155" s="63"/>
      <c r="R155" s="63"/>
      <c r="S155" s="62"/>
      <c r="T155" s="63"/>
      <c r="U155" s="63"/>
      <c r="V155" s="63"/>
      <c r="W155" s="62"/>
      <c r="X155" s="63"/>
      <c r="Y155" s="63"/>
      <c r="Z155" s="62"/>
      <c r="AA155" s="63"/>
      <c r="AB155" s="63"/>
      <c r="AC155" s="62"/>
      <c r="AD155" s="63"/>
      <c r="AE155" s="63"/>
      <c r="AF155" s="63"/>
      <c r="AG155" s="62"/>
      <c r="AH155" s="61"/>
      <c r="AI155" s="8" t="s">
        <v>159</v>
      </c>
      <c r="AJ155" s="8" t="s">
        <v>38</v>
      </c>
      <c r="AK155" s="8" t="s">
        <v>144</v>
      </c>
      <c r="AL155" s="17">
        <v>0</v>
      </c>
      <c r="AM155" s="18">
        <v>45432</v>
      </c>
      <c r="AN155" s="18">
        <v>45436</v>
      </c>
      <c r="AO155" s="7">
        <v>5</v>
      </c>
      <c r="AP155" s="84"/>
      <c r="AQ155" s="81"/>
      <c r="AR155" s="81"/>
      <c r="AS155" s="81"/>
    </row>
    <row r="156" spans="1:45" ht="25.5" x14ac:dyDescent="0.25">
      <c r="A156" s="61"/>
      <c r="B156" s="61"/>
      <c r="C156" s="61"/>
      <c r="D156" s="61"/>
      <c r="E156" s="66"/>
      <c r="F156" s="63"/>
      <c r="G156" s="62"/>
      <c r="H156" s="63"/>
      <c r="I156" s="63"/>
      <c r="J156" s="62"/>
      <c r="K156" s="63"/>
      <c r="L156" s="63"/>
      <c r="M156" s="62"/>
      <c r="N156" s="63"/>
      <c r="O156" s="63"/>
      <c r="P156" s="62"/>
      <c r="Q156" s="63"/>
      <c r="R156" s="63"/>
      <c r="S156" s="62"/>
      <c r="T156" s="63"/>
      <c r="U156" s="63"/>
      <c r="V156" s="63"/>
      <c r="W156" s="62"/>
      <c r="X156" s="63"/>
      <c r="Y156" s="63"/>
      <c r="Z156" s="62"/>
      <c r="AA156" s="63"/>
      <c r="AB156" s="63"/>
      <c r="AC156" s="62"/>
      <c r="AD156" s="63"/>
      <c r="AE156" s="63"/>
      <c r="AF156" s="63"/>
      <c r="AG156" s="62"/>
      <c r="AH156" s="61"/>
      <c r="AI156" s="8" t="s">
        <v>160</v>
      </c>
      <c r="AJ156" s="8" t="s">
        <v>24</v>
      </c>
      <c r="AK156" s="8" t="s">
        <v>124</v>
      </c>
      <c r="AL156" s="17">
        <v>5</v>
      </c>
      <c r="AM156" s="18">
        <v>45432</v>
      </c>
      <c r="AN156" s="18">
        <v>45436</v>
      </c>
      <c r="AO156" s="7">
        <v>5</v>
      </c>
      <c r="AP156" s="84"/>
      <c r="AQ156" s="81"/>
      <c r="AR156" s="81"/>
      <c r="AS156" s="81"/>
    </row>
    <row r="157" spans="1:45" ht="25.5" x14ac:dyDescent="0.25">
      <c r="A157" s="61"/>
      <c r="B157" s="61"/>
      <c r="C157" s="61"/>
      <c r="D157" s="61"/>
      <c r="E157" s="66"/>
      <c r="F157" s="63"/>
      <c r="G157" s="62"/>
      <c r="H157" s="63"/>
      <c r="I157" s="63"/>
      <c r="J157" s="62"/>
      <c r="K157" s="63"/>
      <c r="L157" s="63"/>
      <c r="M157" s="62"/>
      <c r="N157" s="63"/>
      <c r="O157" s="63"/>
      <c r="P157" s="62"/>
      <c r="Q157" s="63"/>
      <c r="R157" s="63"/>
      <c r="S157" s="62"/>
      <c r="T157" s="63"/>
      <c r="U157" s="63"/>
      <c r="V157" s="63"/>
      <c r="W157" s="62"/>
      <c r="X157" s="63"/>
      <c r="Y157" s="63"/>
      <c r="Z157" s="62"/>
      <c r="AA157" s="63"/>
      <c r="AB157" s="63"/>
      <c r="AC157" s="62"/>
      <c r="AD157" s="63"/>
      <c r="AE157" s="63"/>
      <c r="AF157" s="63"/>
      <c r="AG157" s="62"/>
      <c r="AH157" s="61"/>
      <c r="AI157" s="8" t="s">
        <v>161</v>
      </c>
      <c r="AJ157" s="8" t="s">
        <v>31</v>
      </c>
      <c r="AK157" s="8" t="s">
        <v>124</v>
      </c>
      <c r="AL157" s="17">
        <v>5</v>
      </c>
      <c r="AM157" s="18">
        <v>45432</v>
      </c>
      <c r="AN157" s="18">
        <v>45436</v>
      </c>
      <c r="AO157" s="7">
        <v>5</v>
      </c>
      <c r="AP157" s="84"/>
      <c r="AQ157" s="81"/>
      <c r="AR157" s="81"/>
      <c r="AS157" s="81"/>
    </row>
    <row r="158" spans="1:45" ht="25.5" x14ac:dyDescent="0.25">
      <c r="A158" s="61"/>
      <c r="B158" s="61"/>
      <c r="C158" s="61"/>
      <c r="D158" s="61"/>
      <c r="E158" s="66"/>
      <c r="F158" s="63"/>
      <c r="G158" s="62"/>
      <c r="H158" s="63"/>
      <c r="I158" s="63"/>
      <c r="J158" s="62"/>
      <c r="K158" s="63"/>
      <c r="L158" s="63"/>
      <c r="M158" s="62"/>
      <c r="N158" s="63"/>
      <c r="O158" s="63"/>
      <c r="P158" s="62"/>
      <c r="Q158" s="63"/>
      <c r="R158" s="63"/>
      <c r="S158" s="62"/>
      <c r="T158" s="63"/>
      <c r="U158" s="63"/>
      <c r="V158" s="63"/>
      <c r="W158" s="62"/>
      <c r="X158" s="63"/>
      <c r="Y158" s="63"/>
      <c r="Z158" s="62"/>
      <c r="AA158" s="63"/>
      <c r="AB158" s="63"/>
      <c r="AC158" s="62"/>
      <c r="AD158" s="63"/>
      <c r="AE158" s="63"/>
      <c r="AF158" s="63"/>
      <c r="AG158" s="62"/>
      <c r="AH158" s="61"/>
      <c r="AI158" s="8" t="s">
        <v>162</v>
      </c>
      <c r="AJ158" s="8" t="s">
        <v>31</v>
      </c>
      <c r="AK158" s="8" t="s">
        <v>132</v>
      </c>
      <c r="AL158" s="17">
        <v>5</v>
      </c>
      <c r="AM158" s="18">
        <v>45432</v>
      </c>
      <c r="AN158" s="18">
        <v>45436</v>
      </c>
      <c r="AO158" s="7">
        <v>5</v>
      </c>
      <c r="AP158" s="84"/>
      <c r="AQ158" s="81"/>
      <c r="AR158" s="81"/>
      <c r="AS158" s="81"/>
    </row>
    <row r="159" spans="1:45" ht="25.5" x14ac:dyDescent="0.25">
      <c r="A159" s="61"/>
      <c r="B159" s="61"/>
      <c r="C159" s="61"/>
      <c r="D159" s="61"/>
      <c r="E159" s="66"/>
      <c r="F159" s="63"/>
      <c r="G159" s="62"/>
      <c r="H159" s="63"/>
      <c r="I159" s="63"/>
      <c r="J159" s="62"/>
      <c r="K159" s="63"/>
      <c r="L159" s="63"/>
      <c r="M159" s="62"/>
      <c r="N159" s="63"/>
      <c r="O159" s="63"/>
      <c r="P159" s="62"/>
      <c r="Q159" s="63"/>
      <c r="R159" s="63"/>
      <c r="S159" s="62"/>
      <c r="T159" s="63"/>
      <c r="U159" s="63"/>
      <c r="V159" s="63"/>
      <c r="W159" s="62"/>
      <c r="X159" s="63"/>
      <c r="Y159" s="63"/>
      <c r="Z159" s="62"/>
      <c r="AA159" s="63"/>
      <c r="AB159" s="63"/>
      <c r="AC159" s="62"/>
      <c r="AD159" s="63"/>
      <c r="AE159" s="63"/>
      <c r="AF159" s="63"/>
      <c r="AG159" s="62"/>
      <c r="AH159" s="61"/>
      <c r="AI159" s="8" t="s">
        <v>163</v>
      </c>
      <c r="AJ159" s="8" t="s">
        <v>26</v>
      </c>
      <c r="AK159" s="8" t="s">
        <v>164</v>
      </c>
      <c r="AL159" s="17">
        <v>5</v>
      </c>
      <c r="AM159" s="18">
        <v>45432</v>
      </c>
      <c r="AN159" s="18">
        <v>45436</v>
      </c>
      <c r="AO159" s="7">
        <v>5</v>
      </c>
      <c r="AP159" s="85"/>
      <c r="AQ159" s="81"/>
      <c r="AR159" s="81"/>
      <c r="AS159" s="81"/>
    </row>
    <row r="160" spans="1:45" ht="25.5" x14ac:dyDescent="0.25">
      <c r="A160" s="61">
        <v>3</v>
      </c>
      <c r="B160" s="61" t="s">
        <v>40</v>
      </c>
      <c r="C160" s="61" t="s">
        <v>166</v>
      </c>
      <c r="D160" s="61" t="s">
        <v>53</v>
      </c>
      <c r="E160" s="66">
        <v>45468</v>
      </c>
      <c r="F160" s="63">
        <f>+WORKDAY.INTL(E160,G160-1,1,[5]Festivos!$A$1:$S$1)</f>
        <v>45488</v>
      </c>
      <c r="G160" s="62">
        <v>14</v>
      </c>
      <c r="H160" s="63">
        <f>WORKDAY(F160,1,[5]Festivos!$A$1:$S$1)</f>
        <v>45489</v>
      </c>
      <c r="I160" s="63">
        <f>+WORKDAY.INTL(H160,J160-1,1,[5]Festivos!$A$1:$S$1)</f>
        <v>45490</v>
      </c>
      <c r="J160" s="62">
        <v>2</v>
      </c>
      <c r="K160" s="63">
        <f>WORKDAY(I160,1,[5]Festivos!$A$1:$S$1)</f>
        <v>45491</v>
      </c>
      <c r="L160" s="63">
        <f>+WORKDAY.INTL(K160,M160-1,1,[5]Festivos!$A$1:$S$1)</f>
        <v>45504</v>
      </c>
      <c r="M160" s="62">
        <v>10</v>
      </c>
      <c r="N160" s="63">
        <f>WORKDAY(L160,1,[5]Festivos!$A$1:$S$1)</f>
        <v>45505</v>
      </c>
      <c r="O160" s="63">
        <f>+WORKDAY.INTL(N160,P160-1,1,[5]Festivos!$A$1:$S$1)</f>
        <v>45512</v>
      </c>
      <c r="P160" s="62">
        <v>5</v>
      </c>
      <c r="Q160" s="63">
        <f>WORKDAY(O160,1,[5]Festivos!$A$1:$S$1)</f>
        <v>45513</v>
      </c>
      <c r="R160" s="63">
        <f>+WORKDAY.INTL(Q160,S160-1,1,[5]Festivos!$A$1:$S$1)</f>
        <v>45518</v>
      </c>
      <c r="S160" s="62">
        <v>4</v>
      </c>
      <c r="T160" s="63">
        <f>+R160</f>
        <v>45518</v>
      </c>
      <c r="U160" s="63">
        <f>WORKDAY(T160,1,[5]Festivos!$A$1:$S$1)</f>
        <v>45519</v>
      </c>
      <c r="V160" s="63">
        <f>+WORKDAY.INTL(U160,W160-1,1,[5]Festivos!$A$1:$S$1)</f>
        <v>45525</v>
      </c>
      <c r="W160" s="62">
        <v>4</v>
      </c>
      <c r="X160" s="63">
        <f>WORKDAY(V160,1,[5]Festivos!$A$1:$S$1)</f>
        <v>45526</v>
      </c>
      <c r="Y160" s="63">
        <f>+WORKDAY.INTL(X160,Z160-1,1,[5]Festivos!$A$1:$S$1)</f>
        <v>45530</v>
      </c>
      <c r="Z160" s="62">
        <v>3</v>
      </c>
      <c r="AA160" s="63">
        <f>WORKDAY(Y160,1,[5]Festivos!$A$1:$S$1)</f>
        <v>45531</v>
      </c>
      <c r="AB160" s="63">
        <f>+WORKDAY.INTL(AA160,AC160-1,1,[5]Festivos!$A$1:$S$1)</f>
        <v>45533</v>
      </c>
      <c r="AC160" s="62">
        <v>3</v>
      </c>
      <c r="AD160" s="63">
        <f>+AB160</f>
        <v>45533</v>
      </c>
      <c r="AE160" s="63">
        <f>WORKDAY(AD160,1,[5]Festivos!$A$1:$S$1)</f>
        <v>45534</v>
      </c>
      <c r="AF160" s="63">
        <f>+WORKDAY.INTL(AE160,AG160-1,1,[5]Festivos!$A$1:$S$1)</f>
        <v>45537</v>
      </c>
      <c r="AG160" s="62">
        <v>2</v>
      </c>
      <c r="AH160" s="61">
        <v>6</v>
      </c>
      <c r="AI160" s="8" t="s">
        <v>158</v>
      </c>
      <c r="AJ160" s="8" t="s">
        <v>39</v>
      </c>
      <c r="AK160" s="8" t="s">
        <v>132</v>
      </c>
      <c r="AL160" s="17"/>
      <c r="AM160" s="18" t="s">
        <v>167</v>
      </c>
      <c r="AN160" s="18">
        <v>45504</v>
      </c>
      <c r="AO160" s="7">
        <v>10</v>
      </c>
      <c r="AP160" s="84">
        <f>+G160+J160+M160+P160+S160+W160+Z160+AC160+AG160+2</f>
        <v>49</v>
      </c>
      <c r="AQ160" s="81">
        <f>+(G160+J160)/AP160</f>
        <v>0.32653061224489793</v>
      </c>
      <c r="AR160" s="81">
        <f>+M160/AP160</f>
        <v>0.20408163265306123</v>
      </c>
      <c r="AS160" s="81">
        <f>+(P160+S160+W160+Z160+AC160+AG160+2)/AP160</f>
        <v>0.46938775510204084</v>
      </c>
    </row>
    <row r="161" spans="1:45" ht="25.5" x14ac:dyDescent="0.25">
      <c r="A161" s="61"/>
      <c r="B161" s="61"/>
      <c r="C161" s="61"/>
      <c r="D161" s="61"/>
      <c r="E161" s="66"/>
      <c r="F161" s="63"/>
      <c r="G161" s="62"/>
      <c r="H161" s="63"/>
      <c r="I161" s="63"/>
      <c r="J161" s="62"/>
      <c r="K161" s="63"/>
      <c r="L161" s="63"/>
      <c r="M161" s="62"/>
      <c r="N161" s="63"/>
      <c r="O161" s="63"/>
      <c r="P161" s="62"/>
      <c r="Q161" s="63"/>
      <c r="R161" s="63"/>
      <c r="S161" s="62"/>
      <c r="T161" s="63"/>
      <c r="U161" s="63"/>
      <c r="V161" s="63"/>
      <c r="W161" s="62"/>
      <c r="X161" s="63"/>
      <c r="Y161" s="63"/>
      <c r="Z161" s="62"/>
      <c r="AA161" s="63"/>
      <c r="AB161" s="63"/>
      <c r="AC161" s="62"/>
      <c r="AD161" s="63"/>
      <c r="AE161" s="63"/>
      <c r="AF161" s="63"/>
      <c r="AG161" s="62"/>
      <c r="AH161" s="61"/>
      <c r="AI161" s="8" t="s">
        <v>159</v>
      </c>
      <c r="AJ161" s="8" t="s">
        <v>38</v>
      </c>
      <c r="AK161" s="8" t="s">
        <v>144</v>
      </c>
      <c r="AL161" s="17"/>
      <c r="AM161" s="18" t="s">
        <v>167</v>
      </c>
      <c r="AN161" s="18">
        <v>45504</v>
      </c>
      <c r="AO161" s="7">
        <v>10</v>
      </c>
      <c r="AP161" s="84"/>
      <c r="AQ161" s="81"/>
      <c r="AR161" s="81"/>
      <c r="AS161" s="81"/>
    </row>
    <row r="162" spans="1:45" ht="25.5" x14ac:dyDescent="0.25">
      <c r="A162" s="61"/>
      <c r="B162" s="61"/>
      <c r="C162" s="61"/>
      <c r="D162" s="61"/>
      <c r="E162" s="66"/>
      <c r="F162" s="63"/>
      <c r="G162" s="62"/>
      <c r="H162" s="63"/>
      <c r="I162" s="63"/>
      <c r="J162" s="62"/>
      <c r="K162" s="63"/>
      <c r="L162" s="63"/>
      <c r="M162" s="62"/>
      <c r="N162" s="63"/>
      <c r="O162" s="63"/>
      <c r="P162" s="62"/>
      <c r="Q162" s="63"/>
      <c r="R162" s="63"/>
      <c r="S162" s="62"/>
      <c r="T162" s="63"/>
      <c r="U162" s="63"/>
      <c r="V162" s="63"/>
      <c r="W162" s="62"/>
      <c r="X162" s="63"/>
      <c r="Y162" s="63"/>
      <c r="Z162" s="62"/>
      <c r="AA162" s="63"/>
      <c r="AB162" s="63"/>
      <c r="AC162" s="62"/>
      <c r="AD162" s="63"/>
      <c r="AE162" s="63"/>
      <c r="AF162" s="63"/>
      <c r="AG162" s="62"/>
      <c r="AH162" s="61"/>
      <c r="AI162" s="8" t="s">
        <v>160</v>
      </c>
      <c r="AJ162" s="8" t="s">
        <v>24</v>
      </c>
      <c r="AK162" s="8" t="s">
        <v>124</v>
      </c>
      <c r="AL162" s="17"/>
      <c r="AM162" s="18" t="s">
        <v>167</v>
      </c>
      <c r="AN162" s="18">
        <v>45504</v>
      </c>
      <c r="AO162" s="7">
        <v>10</v>
      </c>
      <c r="AP162" s="84"/>
      <c r="AQ162" s="81"/>
      <c r="AR162" s="81"/>
      <c r="AS162" s="81"/>
    </row>
    <row r="163" spans="1:45" ht="25.5" x14ac:dyDescent="0.25">
      <c r="A163" s="61"/>
      <c r="B163" s="61"/>
      <c r="C163" s="61"/>
      <c r="D163" s="61"/>
      <c r="E163" s="66"/>
      <c r="F163" s="63"/>
      <c r="G163" s="62"/>
      <c r="H163" s="63"/>
      <c r="I163" s="63"/>
      <c r="J163" s="62"/>
      <c r="K163" s="63"/>
      <c r="L163" s="63"/>
      <c r="M163" s="62"/>
      <c r="N163" s="63"/>
      <c r="O163" s="63"/>
      <c r="P163" s="62"/>
      <c r="Q163" s="63"/>
      <c r="R163" s="63"/>
      <c r="S163" s="62"/>
      <c r="T163" s="63"/>
      <c r="U163" s="63"/>
      <c r="V163" s="63"/>
      <c r="W163" s="62"/>
      <c r="X163" s="63"/>
      <c r="Y163" s="63"/>
      <c r="Z163" s="62"/>
      <c r="AA163" s="63"/>
      <c r="AB163" s="63"/>
      <c r="AC163" s="62"/>
      <c r="AD163" s="63"/>
      <c r="AE163" s="63"/>
      <c r="AF163" s="63"/>
      <c r="AG163" s="62"/>
      <c r="AH163" s="61"/>
      <c r="AI163" s="8" t="s">
        <v>161</v>
      </c>
      <c r="AJ163" s="8" t="s">
        <v>31</v>
      </c>
      <c r="AK163" s="8" t="s">
        <v>124</v>
      </c>
      <c r="AL163" s="17"/>
      <c r="AM163" s="18" t="s">
        <v>167</v>
      </c>
      <c r="AN163" s="18">
        <v>45504</v>
      </c>
      <c r="AO163" s="7">
        <v>10</v>
      </c>
      <c r="AP163" s="84"/>
      <c r="AQ163" s="81"/>
      <c r="AR163" s="81"/>
      <c r="AS163" s="81"/>
    </row>
    <row r="164" spans="1:45" ht="25.5" x14ac:dyDescent="0.25">
      <c r="A164" s="61"/>
      <c r="B164" s="61"/>
      <c r="C164" s="61"/>
      <c r="D164" s="61"/>
      <c r="E164" s="66"/>
      <c r="F164" s="63"/>
      <c r="G164" s="62"/>
      <c r="H164" s="63"/>
      <c r="I164" s="63"/>
      <c r="J164" s="62"/>
      <c r="K164" s="63"/>
      <c r="L164" s="63"/>
      <c r="M164" s="62"/>
      <c r="N164" s="63"/>
      <c r="O164" s="63"/>
      <c r="P164" s="62"/>
      <c r="Q164" s="63"/>
      <c r="R164" s="63"/>
      <c r="S164" s="62"/>
      <c r="T164" s="63"/>
      <c r="U164" s="63"/>
      <c r="V164" s="63"/>
      <c r="W164" s="62"/>
      <c r="X164" s="63"/>
      <c r="Y164" s="63"/>
      <c r="Z164" s="62"/>
      <c r="AA164" s="63"/>
      <c r="AB164" s="63"/>
      <c r="AC164" s="62"/>
      <c r="AD164" s="63"/>
      <c r="AE164" s="63"/>
      <c r="AF164" s="63"/>
      <c r="AG164" s="62"/>
      <c r="AH164" s="61"/>
      <c r="AI164" s="8" t="s">
        <v>162</v>
      </c>
      <c r="AJ164" s="8" t="s">
        <v>31</v>
      </c>
      <c r="AK164" s="8" t="s">
        <v>132</v>
      </c>
      <c r="AL164" s="17"/>
      <c r="AM164" s="18" t="s">
        <v>167</v>
      </c>
      <c r="AN164" s="18">
        <v>45504</v>
      </c>
      <c r="AO164" s="7">
        <v>10</v>
      </c>
      <c r="AP164" s="84"/>
      <c r="AQ164" s="81"/>
      <c r="AR164" s="81"/>
      <c r="AS164" s="81"/>
    </row>
    <row r="165" spans="1:45" ht="25.5" x14ac:dyDescent="0.25">
      <c r="A165" s="61"/>
      <c r="B165" s="61"/>
      <c r="C165" s="61"/>
      <c r="D165" s="61"/>
      <c r="E165" s="66"/>
      <c r="F165" s="63"/>
      <c r="G165" s="62"/>
      <c r="H165" s="63"/>
      <c r="I165" s="63"/>
      <c r="J165" s="62"/>
      <c r="K165" s="63"/>
      <c r="L165" s="63"/>
      <c r="M165" s="62"/>
      <c r="N165" s="63"/>
      <c r="O165" s="63"/>
      <c r="P165" s="62"/>
      <c r="Q165" s="63"/>
      <c r="R165" s="63"/>
      <c r="S165" s="62"/>
      <c r="T165" s="63"/>
      <c r="U165" s="63"/>
      <c r="V165" s="63"/>
      <c r="W165" s="62"/>
      <c r="X165" s="63"/>
      <c r="Y165" s="63"/>
      <c r="Z165" s="62"/>
      <c r="AA165" s="63"/>
      <c r="AB165" s="63"/>
      <c r="AC165" s="62"/>
      <c r="AD165" s="63"/>
      <c r="AE165" s="63"/>
      <c r="AF165" s="63"/>
      <c r="AG165" s="62"/>
      <c r="AH165" s="61"/>
      <c r="AI165" s="8" t="s">
        <v>163</v>
      </c>
      <c r="AJ165" s="8" t="s">
        <v>26</v>
      </c>
      <c r="AK165" s="8" t="s">
        <v>164</v>
      </c>
      <c r="AL165" s="17"/>
      <c r="AM165" s="18" t="s">
        <v>167</v>
      </c>
      <c r="AN165" s="18">
        <v>45504</v>
      </c>
      <c r="AO165" s="7">
        <v>10</v>
      </c>
      <c r="AP165" s="85"/>
      <c r="AQ165" s="81"/>
      <c r="AR165" s="81"/>
      <c r="AS165" s="81"/>
    </row>
    <row r="166" spans="1:45" ht="25.5" x14ac:dyDescent="0.25">
      <c r="A166" s="61">
        <v>4</v>
      </c>
      <c r="B166" s="61" t="s">
        <v>40</v>
      </c>
      <c r="C166" s="61" t="s">
        <v>168</v>
      </c>
      <c r="D166" s="61" t="s">
        <v>53</v>
      </c>
      <c r="E166" s="66">
        <v>45534</v>
      </c>
      <c r="F166" s="63">
        <f>+WORKDAY.INTL(E166,G166-1,1,[5]Festivos!$A$1:$S$1)</f>
        <v>45546</v>
      </c>
      <c r="G166" s="62">
        <v>9</v>
      </c>
      <c r="H166" s="63">
        <f>WORKDAY(F166,1,[5]Festivos!$A$1:$S$1)</f>
        <v>45547</v>
      </c>
      <c r="I166" s="63">
        <f>+WORKDAY.INTL(H166,J166-1,1,[5]Festivos!$A$1:$S$1)</f>
        <v>45548</v>
      </c>
      <c r="J166" s="62">
        <v>2</v>
      </c>
      <c r="K166" s="63">
        <f>WORKDAY(I166,1,[5]Festivos!$A$1:$S$1)</f>
        <v>45551</v>
      </c>
      <c r="L166" s="63">
        <f>+WORKDAY.INTL(K166,M166-1,1,[5]Festivos!$A$1:$S$1)</f>
        <v>45555</v>
      </c>
      <c r="M166" s="62">
        <v>5</v>
      </c>
      <c r="N166" s="63">
        <f>WORKDAY(L166,1,[5]Festivos!$A$1:$S$1)</f>
        <v>45558</v>
      </c>
      <c r="O166" s="63">
        <f>+WORKDAY.INTL(N166,P166-1,1,[5]Festivos!$A$1:$S$1)</f>
        <v>45562</v>
      </c>
      <c r="P166" s="62">
        <v>5</v>
      </c>
      <c r="Q166" s="63">
        <f>WORKDAY(O166,1,[5]Festivos!$A$1:$S$1)</f>
        <v>45565</v>
      </c>
      <c r="R166" s="63">
        <f>+WORKDAY.INTL(Q166,S166-1,1,[5]Festivos!$A$1:$S$1)</f>
        <v>45568</v>
      </c>
      <c r="S166" s="62">
        <v>4</v>
      </c>
      <c r="T166" s="63">
        <f>+R166</f>
        <v>45568</v>
      </c>
      <c r="U166" s="63">
        <f>WORKDAY(T166,1,[5]Festivos!$A$1:$S$1)</f>
        <v>45569</v>
      </c>
      <c r="V166" s="63">
        <f>+WORKDAY.INTL(U166,W166-1,1,[5]Festivos!$A$1:$S$1)</f>
        <v>45574</v>
      </c>
      <c r="W166" s="62">
        <v>4</v>
      </c>
      <c r="X166" s="63">
        <f>WORKDAY(V166,1,[5]Festivos!$A$1:$S$1)</f>
        <v>45575</v>
      </c>
      <c r="Y166" s="63">
        <f>+WORKDAY.INTL(X166,Z166-1,1,[5]Festivos!$A$1:$S$1)</f>
        <v>45580</v>
      </c>
      <c r="Z166" s="62">
        <v>3</v>
      </c>
      <c r="AA166" s="63">
        <f>WORKDAY(Y166,1,[5]Festivos!$A$1:$S$1)</f>
        <v>45581</v>
      </c>
      <c r="AB166" s="63">
        <f>+WORKDAY.INTL(AA166,AC166-1,1,[5]Festivos!$A$1:$S$1)</f>
        <v>45583</v>
      </c>
      <c r="AC166" s="62">
        <v>3</v>
      </c>
      <c r="AD166" s="63">
        <f>+AB166</f>
        <v>45583</v>
      </c>
      <c r="AE166" s="63">
        <f>WORKDAY(AD166,1,[5]Festivos!$A$1:$S$1)</f>
        <v>45586</v>
      </c>
      <c r="AF166" s="63">
        <f>+WORKDAY.INTL(AE166,AG166-1,1,[5]Festivos!$A$1:$S$1)</f>
        <v>45587</v>
      </c>
      <c r="AG166" s="62">
        <v>2</v>
      </c>
      <c r="AH166" s="61">
        <v>6</v>
      </c>
      <c r="AI166" s="8" t="s">
        <v>158</v>
      </c>
      <c r="AJ166" s="8" t="s">
        <v>39</v>
      </c>
      <c r="AK166" s="8" t="s">
        <v>132</v>
      </c>
      <c r="AL166" s="17">
        <v>0</v>
      </c>
      <c r="AM166" s="18">
        <v>45551</v>
      </c>
      <c r="AN166" s="18">
        <v>45555</v>
      </c>
      <c r="AO166" s="7">
        <v>5</v>
      </c>
      <c r="AP166" s="84">
        <f>+G166+J166+M166+P166+S166+W166+Z166+AC166+AG166+2</f>
        <v>39</v>
      </c>
      <c r="AQ166" s="81">
        <f>+(G166+J166)/AP166</f>
        <v>0.28205128205128205</v>
      </c>
      <c r="AR166" s="81">
        <f>+M166/AP166</f>
        <v>0.12820512820512819</v>
      </c>
      <c r="AS166" s="81">
        <f>+(P166+S166+W166+Z166+AC166+AG166+2)/AP166</f>
        <v>0.58974358974358976</v>
      </c>
    </row>
    <row r="167" spans="1:45" ht="25.5" x14ac:dyDescent="0.25">
      <c r="A167" s="61"/>
      <c r="B167" s="61"/>
      <c r="C167" s="61"/>
      <c r="D167" s="61"/>
      <c r="E167" s="66"/>
      <c r="F167" s="63"/>
      <c r="G167" s="62"/>
      <c r="H167" s="63"/>
      <c r="I167" s="63"/>
      <c r="J167" s="62"/>
      <c r="K167" s="63"/>
      <c r="L167" s="63"/>
      <c r="M167" s="62"/>
      <c r="N167" s="63"/>
      <c r="O167" s="63"/>
      <c r="P167" s="62"/>
      <c r="Q167" s="63"/>
      <c r="R167" s="63"/>
      <c r="S167" s="62"/>
      <c r="T167" s="63"/>
      <c r="U167" s="63"/>
      <c r="V167" s="63"/>
      <c r="W167" s="62"/>
      <c r="X167" s="63"/>
      <c r="Y167" s="63"/>
      <c r="Z167" s="62"/>
      <c r="AA167" s="63"/>
      <c r="AB167" s="63"/>
      <c r="AC167" s="62"/>
      <c r="AD167" s="63"/>
      <c r="AE167" s="63"/>
      <c r="AF167" s="63"/>
      <c r="AG167" s="62"/>
      <c r="AH167" s="61"/>
      <c r="AI167" s="8" t="s">
        <v>159</v>
      </c>
      <c r="AJ167" s="8" t="s">
        <v>38</v>
      </c>
      <c r="AK167" s="8" t="s">
        <v>144</v>
      </c>
      <c r="AL167" s="17">
        <v>0</v>
      </c>
      <c r="AM167" s="18">
        <v>45551</v>
      </c>
      <c r="AN167" s="18">
        <v>45555</v>
      </c>
      <c r="AO167" s="7">
        <v>5</v>
      </c>
      <c r="AP167" s="84"/>
      <c r="AQ167" s="81"/>
      <c r="AR167" s="81"/>
      <c r="AS167" s="81"/>
    </row>
    <row r="168" spans="1:45" ht="25.5" x14ac:dyDescent="0.25">
      <c r="A168" s="61"/>
      <c r="B168" s="61"/>
      <c r="C168" s="61"/>
      <c r="D168" s="61"/>
      <c r="E168" s="66"/>
      <c r="F168" s="63"/>
      <c r="G168" s="62"/>
      <c r="H168" s="63"/>
      <c r="I168" s="63"/>
      <c r="J168" s="62"/>
      <c r="K168" s="63"/>
      <c r="L168" s="63"/>
      <c r="M168" s="62"/>
      <c r="N168" s="63"/>
      <c r="O168" s="63"/>
      <c r="P168" s="62"/>
      <c r="Q168" s="63"/>
      <c r="R168" s="63"/>
      <c r="S168" s="62"/>
      <c r="T168" s="63"/>
      <c r="U168" s="63"/>
      <c r="V168" s="63"/>
      <c r="W168" s="62"/>
      <c r="X168" s="63"/>
      <c r="Y168" s="63"/>
      <c r="Z168" s="62"/>
      <c r="AA168" s="63"/>
      <c r="AB168" s="63"/>
      <c r="AC168" s="62"/>
      <c r="AD168" s="63"/>
      <c r="AE168" s="63"/>
      <c r="AF168" s="63"/>
      <c r="AG168" s="62"/>
      <c r="AH168" s="61"/>
      <c r="AI168" s="8" t="s">
        <v>160</v>
      </c>
      <c r="AJ168" s="8" t="s">
        <v>24</v>
      </c>
      <c r="AK168" s="8" t="s">
        <v>124</v>
      </c>
      <c r="AL168" s="17">
        <v>5</v>
      </c>
      <c r="AM168" s="18">
        <v>45551</v>
      </c>
      <c r="AN168" s="18">
        <v>45555</v>
      </c>
      <c r="AO168" s="7">
        <v>5</v>
      </c>
      <c r="AP168" s="84"/>
      <c r="AQ168" s="81"/>
      <c r="AR168" s="81"/>
      <c r="AS168" s="81"/>
    </row>
    <row r="169" spans="1:45" ht="25.5" x14ac:dyDescent="0.25">
      <c r="A169" s="61"/>
      <c r="B169" s="61"/>
      <c r="C169" s="61"/>
      <c r="D169" s="61"/>
      <c r="E169" s="66"/>
      <c r="F169" s="63"/>
      <c r="G169" s="62"/>
      <c r="H169" s="63"/>
      <c r="I169" s="63"/>
      <c r="J169" s="62"/>
      <c r="K169" s="63"/>
      <c r="L169" s="63"/>
      <c r="M169" s="62"/>
      <c r="N169" s="63"/>
      <c r="O169" s="63"/>
      <c r="P169" s="62"/>
      <c r="Q169" s="63"/>
      <c r="R169" s="63"/>
      <c r="S169" s="62"/>
      <c r="T169" s="63"/>
      <c r="U169" s="63"/>
      <c r="V169" s="63"/>
      <c r="W169" s="62"/>
      <c r="X169" s="63"/>
      <c r="Y169" s="63"/>
      <c r="Z169" s="62"/>
      <c r="AA169" s="63"/>
      <c r="AB169" s="63"/>
      <c r="AC169" s="62"/>
      <c r="AD169" s="63"/>
      <c r="AE169" s="63"/>
      <c r="AF169" s="63"/>
      <c r="AG169" s="62"/>
      <c r="AH169" s="61"/>
      <c r="AI169" s="8" t="s">
        <v>161</v>
      </c>
      <c r="AJ169" s="8" t="s">
        <v>31</v>
      </c>
      <c r="AK169" s="8" t="s">
        <v>124</v>
      </c>
      <c r="AL169" s="17">
        <v>5</v>
      </c>
      <c r="AM169" s="18">
        <v>45551</v>
      </c>
      <c r="AN169" s="18">
        <v>45555</v>
      </c>
      <c r="AO169" s="7">
        <v>5</v>
      </c>
      <c r="AP169" s="84"/>
      <c r="AQ169" s="81"/>
      <c r="AR169" s="81"/>
      <c r="AS169" s="81"/>
    </row>
    <row r="170" spans="1:45" ht="25.5" x14ac:dyDescent="0.25">
      <c r="A170" s="61"/>
      <c r="B170" s="61"/>
      <c r="C170" s="61"/>
      <c r="D170" s="61"/>
      <c r="E170" s="66"/>
      <c r="F170" s="63"/>
      <c r="G170" s="62"/>
      <c r="H170" s="63"/>
      <c r="I170" s="63"/>
      <c r="J170" s="62"/>
      <c r="K170" s="63"/>
      <c r="L170" s="63"/>
      <c r="M170" s="62"/>
      <c r="N170" s="63"/>
      <c r="O170" s="63"/>
      <c r="P170" s="62"/>
      <c r="Q170" s="63"/>
      <c r="R170" s="63"/>
      <c r="S170" s="62"/>
      <c r="T170" s="63"/>
      <c r="U170" s="63"/>
      <c r="V170" s="63"/>
      <c r="W170" s="62"/>
      <c r="X170" s="63"/>
      <c r="Y170" s="63"/>
      <c r="Z170" s="62"/>
      <c r="AA170" s="63"/>
      <c r="AB170" s="63"/>
      <c r="AC170" s="62"/>
      <c r="AD170" s="63"/>
      <c r="AE170" s="63"/>
      <c r="AF170" s="63"/>
      <c r="AG170" s="62"/>
      <c r="AH170" s="61"/>
      <c r="AI170" s="8" t="s">
        <v>162</v>
      </c>
      <c r="AJ170" s="8" t="s">
        <v>31</v>
      </c>
      <c r="AK170" s="8" t="s">
        <v>132</v>
      </c>
      <c r="AL170" s="17">
        <v>5</v>
      </c>
      <c r="AM170" s="18">
        <v>45551</v>
      </c>
      <c r="AN170" s="18">
        <v>45555</v>
      </c>
      <c r="AO170" s="7">
        <v>5</v>
      </c>
      <c r="AP170" s="84"/>
      <c r="AQ170" s="81"/>
      <c r="AR170" s="81"/>
      <c r="AS170" s="81"/>
    </row>
    <row r="171" spans="1:45" ht="25.5" x14ac:dyDescent="0.25">
      <c r="A171" s="61"/>
      <c r="B171" s="61"/>
      <c r="C171" s="61"/>
      <c r="D171" s="61"/>
      <c r="E171" s="66"/>
      <c r="F171" s="63"/>
      <c r="G171" s="62"/>
      <c r="H171" s="63"/>
      <c r="I171" s="63"/>
      <c r="J171" s="62"/>
      <c r="K171" s="63"/>
      <c r="L171" s="63"/>
      <c r="M171" s="62"/>
      <c r="N171" s="63"/>
      <c r="O171" s="63"/>
      <c r="P171" s="62"/>
      <c r="Q171" s="63"/>
      <c r="R171" s="63"/>
      <c r="S171" s="62"/>
      <c r="T171" s="63"/>
      <c r="U171" s="63"/>
      <c r="V171" s="63"/>
      <c r="W171" s="62"/>
      <c r="X171" s="63"/>
      <c r="Y171" s="63"/>
      <c r="Z171" s="62"/>
      <c r="AA171" s="63"/>
      <c r="AB171" s="63"/>
      <c r="AC171" s="62"/>
      <c r="AD171" s="63"/>
      <c r="AE171" s="63"/>
      <c r="AF171" s="63"/>
      <c r="AG171" s="62"/>
      <c r="AH171" s="61"/>
      <c r="AI171" s="8" t="s">
        <v>163</v>
      </c>
      <c r="AJ171" s="8" t="s">
        <v>26</v>
      </c>
      <c r="AK171" s="8" t="s">
        <v>164</v>
      </c>
      <c r="AL171" s="17">
        <v>5</v>
      </c>
      <c r="AM171" s="18">
        <v>45551</v>
      </c>
      <c r="AN171" s="18">
        <v>45555</v>
      </c>
      <c r="AO171" s="7">
        <v>5</v>
      </c>
      <c r="AP171" s="85"/>
      <c r="AQ171" s="81"/>
      <c r="AR171" s="81"/>
      <c r="AS171" s="81"/>
    </row>
    <row r="172" spans="1:45" ht="25.5" x14ac:dyDescent="0.25">
      <c r="A172" s="61">
        <v>5</v>
      </c>
      <c r="B172" s="61" t="s">
        <v>40</v>
      </c>
      <c r="C172" s="61" t="s">
        <v>169</v>
      </c>
      <c r="D172" s="61" t="s">
        <v>53</v>
      </c>
      <c r="E172" s="66">
        <v>45586</v>
      </c>
      <c r="F172" s="63">
        <f>+WORKDAY.INTL(E172,G172-1,1,[5]Festivos!$A$1:$S$1)</f>
        <v>45595</v>
      </c>
      <c r="G172" s="62">
        <v>8</v>
      </c>
      <c r="H172" s="63">
        <f>WORKDAY(F172,1,[5]Festivos!$A$1:$S$1)</f>
        <v>45596</v>
      </c>
      <c r="I172" s="63">
        <f>+WORKDAY.INTL(H172,J172-1,1,[5]Festivos!$A$1:$S$1)</f>
        <v>45597</v>
      </c>
      <c r="J172" s="62">
        <v>2</v>
      </c>
      <c r="K172" s="63">
        <f>WORKDAY(I172,1,[5]Festivos!$A$1:$S$1)</f>
        <v>45601</v>
      </c>
      <c r="L172" s="63">
        <f>+WORKDAY.INTL(K172,M172-1,1,[5]Festivos!$A$1:$S$1)</f>
        <v>45608</v>
      </c>
      <c r="M172" s="62">
        <v>5</v>
      </c>
      <c r="N172" s="63">
        <f>WORKDAY(L172,1,[5]Festivos!$A$1:$S$1)</f>
        <v>45609</v>
      </c>
      <c r="O172" s="63">
        <f>+WORKDAY.INTL(N172,P172-1,1,[5]Festivos!$A$1:$S$1)</f>
        <v>45615</v>
      </c>
      <c r="P172" s="62">
        <v>5</v>
      </c>
      <c r="Q172" s="63">
        <f>WORKDAY(O172,1,[5]Festivos!$A$1:$S$1)</f>
        <v>45616</v>
      </c>
      <c r="R172" s="63">
        <f>+WORKDAY.INTL(Q172,S172-1,1,[5]Festivos!$A$1:$S$1)</f>
        <v>45621</v>
      </c>
      <c r="S172" s="62">
        <v>4</v>
      </c>
      <c r="T172" s="63">
        <f>+R172</f>
        <v>45621</v>
      </c>
      <c r="U172" s="63">
        <f>WORKDAY(T172,1,[5]Festivos!$A$1:$S$1)</f>
        <v>45622</v>
      </c>
      <c r="V172" s="63">
        <f>+WORKDAY.INTL(U172,W172-1,1,[5]Festivos!$A$1:$S$1)</f>
        <v>45625</v>
      </c>
      <c r="W172" s="62">
        <v>4</v>
      </c>
      <c r="X172" s="63">
        <f>WORKDAY(V172,1,[5]Festivos!$A$1:$S$1)</f>
        <v>45628</v>
      </c>
      <c r="Y172" s="63">
        <f>+WORKDAY.INTL(X172,Z172-1,1,[5]Festivos!$A$1:$S$1)</f>
        <v>45630</v>
      </c>
      <c r="Z172" s="62">
        <v>3</v>
      </c>
      <c r="AA172" s="63">
        <f>WORKDAY(Y172,1,[5]Festivos!$A$1:$S$1)</f>
        <v>45631</v>
      </c>
      <c r="AB172" s="63">
        <f>+WORKDAY.INTL(AA172,AC172-1,1,[5]Festivos!$A$1:$S$1)</f>
        <v>45635</v>
      </c>
      <c r="AC172" s="62">
        <v>3</v>
      </c>
      <c r="AD172" s="63">
        <f>+AB172</f>
        <v>45635</v>
      </c>
      <c r="AE172" s="63">
        <f>WORKDAY(AD172,1,[5]Festivos!$A$1:$S$1)</f>
        <v>45636</v>
      </c>
      <c r="AF172" s="63">
        <f>+WORKDAY.INTL(AE172,AG172-1,1,[5]Festivos!$A$1:$S$1)</f>
        <v>45637</v>
      </c>
      <c r="AG172" s="62">
        <v>2</v>
      </c>
      <c r="AH172" s="61">
        <v>4</v>
      </c>
      <c r="AI172" s="8" t="s">
        <v>161</v>
      </c>
      <c r="AJ172" s="8" t="s">
        <v>31</v>
      </c>
      <c r="AK172" s="8" t="s">
        <v>124</v>
      </c>
      <c r="AL172" s="17">
        <v>2.5</v>
      </c>
      <c r="AM172" s="18">
        <v>45601</v>
      </c>
      <c r="AN172" s="18">
        <v>45608</v>
      </c>
      <c r="AO172" s="7">
        <v>5</v>
      </c>
      <c r="AP172" s="84">
        <f>+G172+J172+M172+P172+S172+W172+Z172+AC172+AG172+2</f>
        <v>38</v>
      </c>
      <c r="AQ172" s="81">
        <f>+(G172+J172)/AP172</f>
        <v>0.26315789473684209</v>
      </c>
      <c r="AR172" s="81">
        <f>+M172/AP172</f>
        <v>0.13157894736842105</v>
      </c>
      <c r="AS172" s="81">
        <f>+(P172+S172+W172+Z172+AC172+AG172+2)/AP172</f>
        <v>0.60526315789473684</v>
      </c>
    </row>
    <row r="173" spans="1:45" ht="25.5" x14ac:dyDescent="0.25">
      <c r="A173" s="61"/>
      <c r="B173" s="61"/>
      <c r="C173" s="61"/>
      <c r="D173" s="61"/>
      <c r="E173" s="66"/>
      <c r="F173" s="63"/>
      <c r="G173" s="62"/>
      <c r="H173" s="63"/>
      <c r="I173" s="63"/>
      <c r="J173" s="62"/>
      <c r="K173" s="63"/>
      <c r="L173" s="63"/>
      <c r="M173" s="62"/>
      <c r="N173" s="63"/>
      <c r="O173" s="63"/>
      <c r="P173" s="62"/>
      <c r="Q173" s="63"/>
      <c r="R173" s="63"/>
      <c r="S173" s="62"/>
      <c r="T173" s="63"/>
      <c r="U173" s="63"/>
      <c r="V173" s="63"/>
      <c r="W173" s="62"/>
      <c r="X173" s="63"/>
      <c r="Y173" s="63"/>
      <c r="Z173" s="62"/>
      <c r="AA173" s="63"/>
      <c r="AB173" s="63"/>
      <c r="AC173" s="62"/>
      <c r="AD173" s="63"/>
      <c r="AE173" s="63"/>
      <c r="AF173" s="63"/>
      <c r="AG173" s="62"/>
      <c r="AH173" s="61"/>
      <c r="AI173" s="8" t="s">
        <v>162</v>
      </c>
      <c r="AJ173" s="8" t="s">
        <v>31</v>
      </c>
      <c r="AK173" s="8" t="s">
        <v>132</v>
      </c>
      <c r="AL173" s="17">
        <v>2.5</v>
      </c>
      <c r="AM173" s="18">
        <v>45601</v>
      </c>
      <c r="AN173" s="18">
        <v>45608</v>
      </c>
      <c r="AO173" s="7">
        <v>5</v>
      </c>
      <c r="AP173" s="84"/>
      <c r="AQ173" s="81"/>
      <c r="AR173" s="81"/>
      <c r="AS173" s="81"/>
    </row>
    <row r="174" spans="1:45" ht="25.5" x14ac:dyDescent="0.25">
      <c r="A174" s="61"/>
      <c r="B174" s="61"/>
      <c r="C174" s="61"/>
      <c r="D174" s="61"/>
      <c r="E174" s="66"/>
      <c r="F174" s="63"/>
      <c r="G174" s="62"/>
      <c r="H174" s="63"/>
      <c r="I174" s="63"/>
      <c r="J174" s="62"/>
      <c r="K174" s="63"/>
      <c r="L174" s="63"/>
      <c r="M174" s="62"/>
      <c r="N174" s="63"/>
      <c r="O174" s="63"/>
      <c r="P174" s="62"/>
      <c r="Q174" s="63"/>
      <c r="R174" s="63"/>
      <c r="S174" s="62"/>
      <c r="T174" s="63"/>
      <c r="U174" s="63"/>
      <c r="V174" s="63"/>
      <c r="W174" s="62"/>
      <c r="X174" s="63"/>
      <c r="Y174" s="63"/>
      <c r="Z174" s="62"/>
      <c r="AA174" s="63"/>
      <c r="AB174" s="63"/>
      <c r="AC174" s="62"/>
      <c r="AD174" s="63"/>
      <c r="AE174" s="63"/>
      <c r="AF174" s="63"/>
      <c r="AG174" s="62"/>
      <c r="AH174" s="61"/>
      <c r="AI174" s="8" t="s">
        <v>163</v>
      </c>
      <c r="AJ174" s="8" t="s">
        <v>26</v>
      </c>
      <c r="AK174" s="8" t="s">
        <v>164</v>
      </c>
      <c r="AL174" s="17">
        <v>2.5</v>
      </c>
      <c r="AM174" s="18">
        <v>45601</v>
      </c>
      <c r="AN174" s="18">
        <v>45608</v>
      </c>
      <c r="AO174" s="7">
        <v>5</v>
      </c>
      <c r="AP174" s="84"/>
      <c r="AQ174" s="81"/>
      <c r="AR174" s="81"/>
      <c r="AS174" s="81"/>
    </row>
    <row r="175" spans="1:45" x14ac:dyDescent="0.25">
      <c r="A175" s="61"/>
      <c r="B175" s="61"/>
      <c r="C175" s="61"/>
      <c r="D175" s="61"/>
      <c r="E175" s="66"/>
      <c r="F175" s="63"/>
      <c r="G175" s="62"/>
      <c r="H175" s="63"/>
      <c r="I175" s="63"/>
      <c r="J175" s="62"/>
      <c r="K175" s="63"/>
      <c r="L175" s="63"/>
      <c r="M175" s="62"/>
      <c r="N175" s="63"/>
      <c r="O175" s="63"/>
      <c r="P175" s="62"/>
      <c r="Q175" s="63"/>
      <c r="R175" s="63"/>
      <c r="S175" s="62"/>
      <c r="T175" s="63"/>
      <c r="U175" s="63"/>
      <c r="V175" s="63"/>
      <c r="W175" s="62"/>
      <c r="X175" s="63"/>
      <c r="Y175" s="63"/>
      <c r="Z175" s="62"/>
      <c r="AA175" s="63"/>
      <c r="AB175" s="63"/>
      <c r="AC175" s="62"/>
      <c r="AD175" s="63"/>
      <c r="AE175" s="63"/>
      <c r="AF175" s="63"/>
      <c r="AG175" s="62"/>
      <c r="AH175" s="61"/>
      <c r="AI175" s="8" t="s">
        <v>170</v>
      </c>
      <c r="AJ175" s="8" t="s">
        <v>26</v>
      </c>
      <c r="AK175" s="8"/>
      <c r="AL175" s="17">
        <v>6</v>
      </c>
      <c r="AM175" s="18">
        <v>45601</v>
      </c>
      <c r="AN175" s="18">
        <v>45608</v>
      </c>
      <c r="AO175" s="7">
        <v>5</v>
      </c>
      <c r="AP175" s="84"/>
      <c r="AQ175" s="81"/>
      <c r="AR175" s="81"/>
      <c r="AS175" s="81"/>
    </row>
    <row r="176" spans="1:45" ht="25.5" x14ac:dyDescent="0.25">
      <c r="A176" s="61">
        <v>6</v>
      </c>
      <c r="B176" s="61" t="s">
        <v>40</v>
      </c>
      <c r="C176" s="61" t="s">
        <v>171</v>
      </c>
      <c r="D176" s="61" t="s">
        <v>53</v>
      </c>
      <c r="E176" s="66">
        <v>45588</v>
      </c>
      <c r="F176" s="63">
        <f>+WORKDAY.INTL(E176,G176-1,1,[5]Festivos!$A$1:$S$1)</f>
        <v>45597</v>
      </c>
      <c r="G176" s="62">
        <v>8</v>
      </c>
      <c r="H176" s="63">
        <f>WORKDAY(F176,1,[5]Festivos!$A$1:$S$1)</f>
        <v>45601</v>
      </c>
      <c r="I176" s="63">
        <f>+WORKDAY.INTL(H176,J176-1,1,[5]Festivos!$A$1:$S$1)</f>
        <v>45602</v>
      </c>
      <c r="J176" s="62">
        <v>2</v>
      </c>
      <c r="K176" s="63">
        <f>WORKDAY(I176,1,[5]Festivos!$A$1:$S$1)</f>
        <v>45603</v>
      </c>
      <c r="L176" s="63">
        <f>+WORKDAY.INTL(K176,M176-1,1,[5]Festivos!$A$1:$S$1)</f>
        <v>45610</v>
      </c>
      <c r="M176" s="62">
        <v>5</v>
      </c>
      <c r="N176" s="63">
        <f>WORKDAY(L176,1,[5]Festivos!$A$1:$S$1)</f>
        <v>45611</v>
      </c>
      <c r="O176" s="63">
        <f>+WORKDAY.INTL(N176,P176-1,1,[5]Festivos!$A$1:$S$1)</f>
        <v>45617</v>
      </c>
      <c r="P176" s="62">
        <v>5</v>
      </c>
      <c r="Q176" s="63">
        <f>WORKDAY(O176,1,[5]Festivos!$A$1:$S$1)</f>
        <v>45618</v>
      </c>
      <c r="R176" s="63">
        <f>+WORKDAY.INTL(Q176,S176-1,1,[5]Festivos!$A$1:$S$1)</f>
        <v>45623</v>
      </c>
      <c r="S176" s="62">
        <v>4</v>
      </c>
      <c r="T176" s="63">
        <f>+R176</f>
        <v>45623</v>
      </c>
      <c r="U176" s="63">
        <f>WORKDAY(T176,1,[5]Festivos!$A$1:$S$1)</f>
        <v>45624</v>
      </c>
      <c r="V176" s="63">
        <f>+WORKDAY.INTL(U176,W176-1,1,[5]Festivos!$A$1:$S$1)</f>
        <v>45629</v>
      </c>
      <c r="W176" s="62">
        <v>4</v>
      </c>
      <c r="X176" s="63">
        <f>WORKDAY(V176,1,[5]Festivos!$A$1:$S$1)</f>
        <v>45630</v>
      </c>
      <c r="Y176" s="63">
        <f>+WORKDAY.INTL(X176,Z176-1,1,[5]Festivos!$A$1:$S$1)</f>
        <v>45632</v>
      </c>
      <c r="Z176" s="62">
        <v>3</v>
      </c>
      <c r="AA176" s="63">
        <f>WORKDAY(Y176,1,[5]Festivos!$A$1:$S$1)</f>
        <v>45635</v>
      </c>
      <c r="AB176" s="63">
        <f>+WORKDAY.INTL(AA176,AC176-1,1,[5]Festivos!$A$1:$S$1)</f>
        <v>45637</v>
      </c>
      <c r="AC176" s="62">
        <v>3</v>
      </c>
      <c r="AD176" s="63">
        <f>+AB176</f>
        <v>45637</v>
      </c>
      <c r="AE176" s="63">
        <f>WORKDAY(AD176,1,[5]Festivos!$A$1:$S$1)</f>
        <v>45638</v>
      </c>
      <c r="AF176" s="63">
        <f>+WORKDAY.INTL(AE176,AG176-1,1,[5]Festivos!$A$1:$S$1)</f>
        <v>45639</v>
      </c>
      <c r="AG176" s="62">
        <v>2</v>
      </c>
      <c r="AH176" s="61">
        <v>4</v>
      </c>
      <c r="AI176" s="8" t="s">
        <v>158</v>
      </c>
      <c r="AJ176" s="8" t="s">
        <v>39</v>
      </c>
      <c r="AK176" s="8" t="s">
        <v>124</v>
      </c>
      <c r="AL176" s="17">
        <v>0</v>
      </c>
      <c r="AM176" s="18">
        <v>45603</v>
      </c>
      <c r="AN176" s="18">
        <v>45610</v>
      </c>
      <c r="AO176" s="7">
        <v>5</v>
      </c>
      <c r="AP176" s="84">
        <f>+G176+J176+M176+P176+S176+W176+Z176+AC176+AG176+2</f>
        <v>38</v>
      </c>
      <c r="AQ176" s="81">
        <f>+(G176+J176)/AP176</f>
        <v>0.26315789473684209</v>
      </c>
      <c r="AR176" s="81">
        <f>+M176/AP176</f>
        <v>0.13157894736842105</v>
      </c>
      <c r="AS176" s="81">
        <f>+(P176+S176+W176+Z176+AC176+AG176+2)/AP176</f>
        <v>0.60526315789473684</v>
      </c>
    </row>
    <row r="177" spans="1:45" ht="25.5" x14ac:dyDescent="0.25">
      <c r="A177" s="61"/>
      <c r="B177" s="61"/>
      <c r="C177" s="61"/>
      <c r="D177" s="61"/>
      <c r="E177" s="66"/>
      <c r="F177" s="63"/>
      <c r="G177" s="62"/>
      <c r="H177" s="63"/>
      <c r="I177" s="63"/>
      <c r="J177" s="62"/>
      <c r="K177" s="63"/>
      <c r="L177" s="63"/>
      <c r="M177" s="62"/>
      <c r="N177" s="63"/>
      <c r="O177" s="63"/>
      <c r="P177" s="62"/>
      <c r="Q177" s="63"/>
      <c r="R177" s="63"/>
      <c r="S177" s="62"/>
      <c r="T177" s="63"/>
      <c r="U177" s="63"/>
      <c r="V177" s="63"/>
      <c r="W177" s="62"/>
      <c r="X177" s="63"/>
      <c r="Y177" s="63"/>
      <c r="Z177" s="62"/>
      <c r="AA177" s="63"/>
      <c r="AB177" s="63"/>
      <c r="AC177" s="62"/>
      <c r="AD177" s="63"/>
      <c r="AE177" s="63"/>
      <c r="AF177" s="63"/>
      <c r="AG177" s="62"/>
      <c r="AH177" s="61"/>
      <c r="AI177" s="8" t="s">
        <v>159</v>
      </c>
      <c r="AJ177" s="8" t="s">
        <v>38</v>
      </c>
      <c r="AK177" s="8" t="s">
        <v>144</v>
      </c>
      <c r="AL177" s="17">
        <v>0</v>
      </c>
      <c r="AM177" s="18">
        <v>45603</v>
      </c>
      <c r="AN177" s="18">
        <v>45610</v>
      </c>
      <c r="AO177" s="7">
        <v>5</v>
      </c>
      <c r="AP177" s="84"/>
      <c r="AQ177" s="81"/>
      <c r="AR177" s="81"/>
      <c r="AS177" s="81"/>
    </row>
    <row r="178" spans="1:45" ht="25.5" x14ac:dyDescent="0.25">
      <c r="A178" s="61"/>
      <c r="B178" s="61"/>
      <c r="C178" s="61"/>
      <c r="D178" s="61"/>
      <c r="E178" s="66"/>
      <c r="F178" s="63"/>
      <c r="G178" s="62"/>
      <c r="H178" s="63"/>
      <c r="I178" s="63"/>
      <c r="J178" s="62"/>
      <c r="K178" s="63"/>
      <c r="L178" s="63"/>
      <c r="M178" s="62"/>
      <c r="N178" s="63"/>
      <c r="O178" s="63"/>
      <c r="P178" s="62"/>
      <c r="Q178" s="63"/>
      <c r="R178" s="63"/>
      <c r="S178" s="62"/>
      <c r="T178" s="63"/>
      <c r="U178" s="63"/>
      <c r="V178" s="63"/>
      <c r="W178" s="62"/>
      <c r="X178" s="63"/>
      <c r="Y178" s="63"/>
      <c r="Z178" s="62"/>
      <c r="AA178" s="63"/>
      <c r="AB178" s="63"/>
      <c r="AC178" s="62"/>
      <c r="AD178" s="63"/>
      <c r="AE178" s="63"/>
      <c r="AF178" s="63"/>
      <c r="AG178" s="62"/>
      <c r="AH178" s="61"/>
      <c r="AI178" s="8" t="s">
        <v>160</v>
      </c>
      <c r="AJ178" s="8" t="s">
        <v>24</v>
      </c>
      <c r="AK178" s="8" t="s">
        <v>124</v>
      </c>
      <c r="AL178" s="17">
        <v>2.5</v>
      </c>
      <c r="AM178" s="18">
        <v>45603</v>
      </c>
      <c r="AN178" s="18">
        <v>45610</v>
      </c>
      <c r="AO178" s="7">
        <v>5</v>
      </c>
      <c r="AP178" s="84"/>
      <c r="AQ178" s="81"/>
      <c r="AR178" s="81"/>
      <c r="AS178" s="81"/>
    </row>
    <row r="179" spans="1:45" x14ac:dyDescent="0.25">
      <c r="A179" s="61"/>
      <c r="B179" s="61"/>
      <c r="C179" s="61"/>
      <c r="D179" s="61"/>
      <c r="E179" s="66"/>
      <c r="F179" s="63"/>
      <c r="G179" s="62"/>
      <c r="H179" s="63"/>
      <c r="I179" s="63"/>
      <c r="J179" s="62"/>
      <c r="K179" s="63"/>
      <c r="L179" s="63"/>
      <c r="M179" s="62"/>
      <c r="N179" s="63"/>
      <c r="O179" s="63"/>
      <c r="P179" s="62"/>
      <c r="Q179" s="63"/>
      <c r="R179" s="63"/>
      <c r="S179" s="62"/>
      <c r="T179" s="63"/>
      <c r="U179" s="63"/>
      <c r="V179" s="63"/>
      <c r="W179" s="62"/>
      <c r="X179" s="63"/>
      <c r="Y179" s="63"/>
      <c r="Z179" s="62"/>
      <c r="AA179" s="63"/>
      <c r="AB179" s="63"/>
      <c r="AC179" s="62"/>
      <c r="AD179" s="63"/>
      <c r="AE179" s="63"/>
      <c r="AF179" s="63"/>
      <c r="AG179" s="62"/>
      <c r="AH179" s="61"/>
      <c r="AI179" s="8" t="s">
        <v>170</v>
      </c>
      <c r="AJ179" s="8" t="s">
        <v>26</v>
      </c>
      <c r="AK179" s="8"/>
      <c r="AL179" s="17">
        <v>6</v>
      </c>
      <c r="AM179" s="18">
        <v>45603</v>
      </c>
      <c r="AN179" s="18">
        <v>45610</v>
      </c>
      <c r="AO179" s="7">
        <v>5</v>
      </c>
      <c r="AP179" s="84"/>
      <c r="AQ179" s="81"/>
      <c r="AR179" s="81"/>
      <c r="AS179" s="81"/>
    </row>
    <row r="180" spans="1:45" s="1" customFormat="1" ht="25.5" x14ac:dyDescent="0.25">
      <c r="A180" s="61">
        <v>1</v>
      </c>
      <c r="B180" s="61" t="s">
        <v>41</v>
      </c>
      <c r="C180" s="61" t="s">
        <v>172</v>
      </c>
      <c r="D180" s="61" t="s">
        <v>89</v>
      </c>
      <c r="E180" s="66">
        <v>45337</v>
      </c>
      <c r="F180" s="63">
        <f>+WORKDAY.INTL(E180,G180-1,1,[6]Festivos!$A$1:$S$1)</f>
        <v>45349</v>
      </c>
      <c r="G180" s="62">
        <v>9</v>
      </c>
      <c r="H180" s="63">
        <f>WORKDAY(F180,1,[6]Festivos!$A$1:$S$1)</f>
        <v>45350</v>
      </c>
      <c r="I180" s="63">
        <f>+WORKDAY.INTL(H180,J180-1,1,[6]Festivos!$A$1:$S$1)</f>
        <v>45352</v>
      </c>
      <c r="J180" s="62">
        <v>3</v>
      </c>
      <c r="K180" s="63">
        <f>WORKDAY(I180,1,[6]Festivos!$A$1:$S$1)</f>
        <v>45355</v>
      </c>
      <c r="L180" s="63">
        <f>+WORKDAY.INTL(K180,M180-1,1,[6]Festivos!$A$1:$S$1)</f>
        <v>45366</v>
      </c>
      <c r="M180" s="62">
        <v>10</v>
      </c>
      <c r="N180" s="63">
        <f>WORKDAY(L180,1,[6]Festivos!$A$1:$S$1)</f>
        <v>45369</v>
      </c>
      <c r="O180" s="63">
        <f>+WORKDAY.INTL(N180,P180-1,1,[6]Festivos!$A$1:$S$1)</f>
        <v>45372</v>
      </c>
      <c r="P180" s="62">
        <v>4</v>
      </c>
      <c r="Q180" s="63">
        <f>WORKDAY(O180,1,[6]Festivos!$A$1:$S$1)</f>
        <v>45373</v>
      </c>
      <c r="R180" s="63">
        <f>+WORKDAY.INTL(Q180,S180-1,1,[6]Festivos!$A$1:$S$1)</f>
        <v>45384</v>
      </c>
      <c r="S180" s="62">
        <v>3</v>
      </c>
      <c r="T180" s="63">
        <f>+R180</f>
        <v>45384</v>
      </c>
      <c r="U180" s="63">
        <f>WORKDAY(T180,1,[6]Festivos!$A$1:$S$1)</f>
        <v>45385</v>
      </c>
      <c r="V180" s="63">
        <f>+WORKDAY.INTL(U180,W180-1,1,[6]Festivos!$A$1:$S$1)</f>
        <v>45390</v>
      </c>
      <c r="W180" s="62">
        <v>4</v>
      </c>
      <c r="X180" s="63">
        <f>WORKDAY(V180,1,[6]Festivos!$A$1:$S$1)</f>
        <v>45391</v>
      </c>
      <c r="Y180" s="63">
        <f>+WORKDAY.INTL(X180,Z180-1,1,[6]Festivos!$A$1:$S$1)</f>
        <v>45393</v>
      </c>
      <c r="Z180" s="62">
        <v>3</v>
      </c>
      <c r="AA180" s="63">
        <f>WORKDAY(Y180,1,[6]Festivos!$A$1:$S$1)</f>
        <v>45394</v>
      </c>
      <c r="AB180" s="63">
        <f>+WORKDAY.INTL(AA180,AC180-1,1,[6]Festivos!$A$1:$S$1)</f>
        <v>45398</v>
      </c>
      <c r="AC180" s="62">
        <v>3</v>
      </c>
      <c r="AD180" s="63">
        <f>+AB180</f>
        <v>45398</v>
      </c>
      <c r="AE180" s="63">
        <f>WORKDAY(AD180,1,[6]Festivos!$A$1:$S$1)</f>
        <v>45399</v>
      </c>
      <c r="AF180" s="63">
        <f>+WORKDAY.INTL(AE180,AG180-1,1,[6]Festivos!$A$1:$S$1)</f>
        <v>45399</v>
      </c>
      <c r="AG180" s="62">
        <v>1</v>
      </c>
      <c r="AH180" s="61">
        <v>4</v>
      </c>
      <c r="AI180" s="8" t="s">
        <v>173</v>
      </c>
      <c r="AJ180" s="8" t="s">
        <v>31</v>
      </c>
      <c r="AK180" s="8" t="s">
        <v>150</v>
      </c>
      <c r="AL180" s="38">
        <v>9</v>
      </c>
      <c r="AM180" s="18">
        <v>45355</v>
      </c>
      <c r="AN180" s="18">
        <v>45366</v>
      </c>
      <c r="AO180" s="7">
        <v>10</v>
      </c>
      <c r="AP180" s="84">
        <f>+G180+J180+M180+P180+S180+W180+Z180+AC180+AG180+2</f>
        <v>42</v>
      </c>
      <c r="AQ180" s="81">
        <f>+(G180+J180)/AP180</f>
        <v>0.2857142857142857</v>
      </c>
      <c r="AR180" s="81">
        <f>+M180/AP180</f>
        <v>0.23809523809523808</v>
      </c>
      <c r="AS180" s="81">
        <f>+(P180+S180+W180+Z180+AC180+AG180+2)/AP180</f>
        <v>0.47619047619047616</v>
      </c>
    </row>
    <row r="181" spans="1:45" s="1" customFormat="1" x14ac:dyDescent="0.25">
      <c r="A181" s="61"/>
      <c r="B181" s="61"/>
      <c r="C181" s="61"/>
      <c r="D181" s="61"/>
      <c r="E181" s="66"/>
      <c r="F181" s="63"/>
      <c r="G181" s="62"/>
      <c r="H181" s="63"/>
      <c r="I181" s="63"/>
      <c r="J181" s="62"/>
      <c r="K181" s="63"/>
      <c r="L181" s="63"/>
      <c r="M181" s="62"/>
      <c r="N181" s="63"/>
      <c r="O181" s="63"/>
      <c r="P181" s="62"/>
      <c r="Q181" s="63"/>
      <c r="R181" s="63"/>
      <c r="S181" s="62"/>
      <c r="T181" s="63"/>
      <c r="U181" s="63"/>
      <c r="V181" s="63"/>
      <c r="W181" s="62"/>
      <c r="X181" s="63"/>
      <c r="Y181" s="63"/>
      <c r="Z181" s="62"/>
      <c r="AA181" s="63"/>
      <c r="AB181" s="63"/>
      <c r="AC181" s="62"/>
      <c r="AD181" s="63"/>
      <c r="AE181" s="63"/>
      <c r="AF181" s="63"/>
      <c r="AG181" s="62"/>
      <c r="AH181" s="61"/>
      <c r="AI181" s="8" t="s">
        <v>94</v>
      </c>
      <c r="AJ181" s="8" t="s">
        <v>26</v>
      </c>
      <c r="AK181" s="8"/>
      <c r="AL181" s="38">
        <v>11.5</v>
      </c>
      <c r="AM181" s="18">
        <v>45355</v>
      </c>
      <c r="AN181" s="18">
        <v>45366</v>
      </c>
      <c r="AO181" s="7">
        <v>10</v>
      </c>
      <c r="AP181" s="84"/>
      <c r="AQ181" s="81"/>
      <c r="AR181" s="81"/>
      <c r="AS181" s="81"/>
    </row>
    <row r="182" spans="1:45" s="1" customFormat="1" x14ac:dyDescent="0.25">
      <c r="A182" s="61"/>
      <c r="B182" s="61"/>
      <c r="C182" s="61"/>
      <c r="D182" s="61"/>
      <c r="E182" s="66"/>
      <c r="F182" s="63"/>
      <c r="G182" s="62"/>
      <c r="H182" s="63"/>
      <c r="I182" s="63"/>
      <c r="J182" s="62"/>
      <c r="K182" s="63"/>
      <c r="L182" s="63"/>
      <c r="M182" s="62"/>
      <c r="N182" s="63"/>
      <c r="O182" s="63"/>
      <c r="P182" s="62"/>
      <c r="Q182" s="63"/>
      <c r="R182" s="63"/>
      <c r="S182" s="62"/>
      <c r="T182" s="63"/>
      <c r="U182" s="63"/>
      <c r="V182" s="63"/>
      <c r="W182" s="62"/>
      <c r="X182" s="63"/>
      <c r="Y182" s="63"/>
      <c r="Z182" s="62"/>
      <c r="AA182" s="63"/>
      <c r="AB182" s="63"/>
      <c r="AC182" s="62"/>
      <c r="AD182" s="63"/>
      <c r="AE182" s="63"/>
      <c r="AF182" s="63"/>
      <c r="AG182" s="62"/>
      <c r="AH182" s="61"/>
      <c r="AI182" s="8" t="s">
        <v>174</v>
      </c>
      <c r="AJ182" s="8" t="s">
        <v>31</v>
      </c>
      <c r="AK182" s="8" t="s">
        <v>100</v>
      </c>
      <c r="AL182" s="38">
        <v>9</v>
      </c>
      <c r="AM182" s="18">
        <v>45355</v>
      </c>
      <c r="AN182" s="18">
        <v>45366</v>
      </c>
      <c r="AO182" s="7">
        <v>10</v>
      </c>
      <c r="AP182" s="84"/>
      <c r="AQ182" s="81"/>
      <c r="AR182" s="81"/>
      <c r="AS182" s="81"/>
    </row>
    <row r="183" spans="1:45" x14ac:dyDescent="0.25">
      <c r="A183" s="61"/>
      <c r="B183" s="61"/>
      <c r="C183" s="61"/>
      <c r="D183" s="61"/>
      <c r="E183" s="66"/>
      <c r="F183" s="63"/>
      <c r="G183" s="62"/>
      <c r="H183" s="63"/>
      <c r="I183" s="63"/>
      <c r="J183" s="62"/>
      <c r="K183" s="63"/>
      <c r="L183" s="63"/>
      <c r="M183" s="62"/>
      <c r="N183" s="63"/>
      <c r="O183" s="63"/>
      <c r="P183" s="62"/>
      <c r="Q183" s="63"/>
      <c r="R183" s="63"/>
      <c r="S183" s="62"/>
      <c r="T183" s="63"/>
      <c r="U183" s="63"/>
      <c r="V183" s="63"/>
      <c r="W183" s="62"/>
      <c r="X183" s="63"/>
      <c r="Y183" s="63"/>
      <c r="Z183" s="62"/>
      <c r="AA183" s="63"/>
      <c r="AB183" s="63"/>
      <c r="AC183" s="62"/>
      <c r="AD183" s="63"/>
      <c r="AE183" s="63"/>
      <c r="AF183" s="63"/>
      <c r="AG183" s="62"/>
      <c r="AH183" s="61"/>
      <c r="AI183" s="8" t="s">
        <v>175</v>
      </c>
      <c r="AJ183" s="8" t="s">
        <v>26</v>
      </c>
      <c r="AK183" s="8" t="s">
        <v>79</v>
      </c>
      <c r="AL183" s="38">
        <v>9</v>
      </c>
      <c r="AM183" s="18">
        <v>45355</v>
      </c>
      <c r="AN183" s="18">
        <v>45366</v>
      </c>
      <c r="AO183" s="7">
        <v>10</v>
      </c>
      <c r="AP183" s="85"/>
      <c r="AQ183" s="81"/>
      <c r="AR183" s="81"/>
      <c r="AS183" s="81"/>
    </row>
    <row r="184" spans="1:45" ht="25.5" x14ac:dyDescent="0.25">
      <c r="A184" s="61">
        <v>2</v>
      </c>
      <c r="B184" s="61" t="s">
        <v>41</v>
      </c>
      <c r="C184" s="61" t="s">
        <v>176</v>
      </c>
      <c r="D184" s="61" t="s">
        <v>89</v>
      </c>
      <c r="E184" s="66">
        <v>45337</v>
      </c>
      <c r="F184" s="63">
        <f>+WORKDAY.INTL(E184,G184-1,1,[6]Festivos!$A$1:$S$1)</f>
        <v>45349</v>
      </c>
      <c r="G184" s="62">
        <v>9</v>
      </c>
      <c r="H184" s="63">
        <f>WORKDAY(F184,1,[6]Festivos!$A$1:$S$1)</f>
        <v>45350</v>
      </c>
      <c r="I184" s="63">
        <f>+WORKDAY.INTL(H184,J184-1,1,[6]Festivos!$A$1:$S$1)</f>
        <v>45352</v>
      </c>
      <c r="J184" s="62">
        <v>3</v>
      </c>
      <c r="K184" s="63">
        <f>WORKDAY(I184,1,[6]Festivos!$A$1:$S$1)</f>
        <v>45355</v>
      </c>
      <c r="L184" s="63">
        <f>+WORKDAY.INTL(K184,M184-1,1,[6]Festivos!$A$1:$S$1)</f>
        <v>45366</v>
      </c>
      <c r="M184" s="62">
        <v>10</v>
      </c>
      <c r="N184" s="63">
        <f>WORKDAY(L184,1,[6]Festivos!$A$1:$S$1)</f>
        <v>45369</v>
      </c>
      <c r="O184" s="63">
        <f>+WORKDAY.INTL(N184,P184-1,1,[6]Festivos!$A$1:$S$1)</f>
        <v>45372</v>
      </c>
      <c r="P184" s="62">
        <v>4</v>
      </c>
      <c r="Q184" s="63">
        <f>WORKDAY(O184,1,[6]Festivos!$A$1:$S$1)</f>
        <v>45373</v>
      </c>
      <c r="R184" s="63">
        <f>+WORKDAY.INTL(Q184,S184-1,1,[6]Festivos!$A$1:$S$1)</f>
        <v>45384</v>
      </c>
      <c r="S184" s="62">
        <v>3</v>
      </c>
      <c r="T184" s="63">
        <f>+R184</f>
        <v>45384</v>
      </c>
      <c r="U184" s="63">
        <f>WORKDAY(T184,1,[6]Festivos!$A$1:$S$1)</f>
        <v>45385</v>
      </c>
      <c r="V184" s="63">
        <f>+WORKDAY.INTL(U184,W184-1,1,[6]Festivos!$A$1:$S$1)</f>
        <v>45390</v>
      </c>
      <c r="W184" s="62">
        <v>4</v>
      </c>
      <c r="X184" s="63">
        <f>WORKDAY(V184,1,[6]Festivos!$A$1:$S$1)</f>
        <v>45391</v>
      </c>
      <c r="Y184" s="63">
        <f>+WORKDAY.INTL(X184,Z184-1,1,[6]Festivos!$A$1:$S$1)</f>
        <v>45393</v>
      </c>
      <c r="Z184" s="62">
        <v>3</v>
      </c>
      <c r="AA184" s="63">
        <f>WORKDAY(Y184,1,[6]Festivos!$A$1:$S$1)</f>
        <v>45394</v>
      </c>
      <c r="AB184" s="63">
        <f>+WORKDAY.INTL(AA184,AC184-1,1,[6]Festivos!$A$1:$S$1)</f>
        <v>45398</v>
      </c>
      <c r="AC184" s="62">
        <v>3</v>
      </c>
      <c r="AD184" s="63">
        <f>+AB184</f>
        <v>45398</v>
      </c>
      <c r="AE184" s="63">
        <f>WORKDAY(AD184,1,[6]Festivos!$A$1:$S$1)</f>
        <v>45399</v>
      </c>
      <c r="AF184" s="63">
        <f>+WORKDAY.INTL(AE184,AG184-1,1,[6]Festivos!$A$1:$S$1)</f>
        <v>45399</v>
      </c>
      <c r="AG184" s="62">
        <v>1</v>
      </c>
      <c r="AH184" s="61">
        <v>4</v>
      </c>
      <c r="AI184" s="8" t="s">
        <v>177</v>
      </c>
      <c r="AJ184" s="8" t="s">
        <v>23</v>
      </c>
      <c r="AK184" s="8" t="s">
        <v>150</v>
      </c>
      <c r="AL184" s="38">
        <v>9</v>
      </c>
      <c r="AM184" s="18">
        <v>45355</v>
      </c>
      <c r="AN184" s="18">
        <v>45366</v>
      </c>
      <c r="AO184" s="7">
        <v>10</v>
      </c>
      <c r="AP184" s="84">
        <f>+G184+J184+M184+P184+S184+W184+Z184+AC184+AG184+2</f>
        <v>42</v>
      </c>
      <c r="AQ184" s="81">
        <f>+(G184+J184)/AP184</f>
        <v>0.2857142857142857</v>
      </c>
      <c r="AR184" s="81">
        <f>+M184/AP184</f>
        <v>0.23809523809523808</v>
      </c>
      <c r="AS184" s="81">
        <f>+(P184+S184+W184+Z184+AC184+AG184+2)/AP184</f>
        <v>0.47619047619047616</v>
      </c>
    </row>
    <row r="185" spans="1:45" x14ac:dyDescent="0.25">
      <c r="A185" s="61"/>
      <c r="B185" s="61"/>
      <c r="C185" s="61"/>
      <c r="D185" s="61"/>
      <c r="E185" s="66"/>
      <c r="F185" s="63"/>
      <c r="G185" s="62"/>
      <c r="H185" s="63"/>
      <c r="I185" s="63"/>
      <c r="J185" s="62"/>
      <c r="K185" s="63"/>
      <c r="L185" s="63"/>
      <c r="M185" s="62"/>
      <c r="N185" s="63"/>
      <c r="O185" s="63"/>
      <c r="P185" s="62"/>
      <c r="Q185" s="63"/>
      <c r="R185" s="63"/>
      <c r="S185" s="62"/>
      <c r="T185" s="63"/>
      <c r="U185" s="63"/>
      <c r="V185" s="63"/>
      <c r="W185" s="62"/>
      <c r="X185" s="63"/>
      <c r="Y185" s="63"/>
      <c r="Z185" s="62"/>
      <c r="AA185" s="63"/>
      <c r="AB185" s="63"/>
      <c r="AC185" s="62"/>
      <c r="AD185" s="63"/>
      <c r="AE185" s="63"/>
      <c r="AF185" s="63"/>
      <c r="AG185" s="62"/>
      <c r="AH185" s="61"/>
      <c r="AI185" s="8" t="s">
        <v>178</v>
      </c>
      <c r="AJ185" s="8" t="s">
        <v>31</v>
      </c>
      <c r="AK185" s="8" t="s">
        <v>79</v>
      </c>
      <c r="AL185" s="38">
        <v>9</v>
      </c>
      <c r="AM185" s="18">
        <v>45355</v>
      </c>
      <c r="AN185" s="18">
        <v>45366</v>
      </c>
      <c r="AO185" s="7">
        <v>10</v>
      </c>
      <c r="AP185" s="84"/>
      <c r="AQ185" s="81"/>
      <c r="AR185" s="81"/>
      <c r="AS185" s="81"/>
    </row>
    <row r="186" spans="1:45" ht="25.5" x14ac:dyDescent="0.25">
      <c r="A186" s="61"/>
      <c r="B186" s="61"/>
      <c r="C186" s="61"/>
      <c r="D186" s="61"/>
      <c r="E186" s="66"/>
      <c r="F186" s="63"/>
      <c r="G186" s="62"/>
      <c r="H186" s="63"/>
      <c r="I186" s="63"/>
      <c r="J186" s="62"/>
      <c r="K186" s="63"/>
      <c r="L186" s="63"/>
      <c r="M186" s="62"/>
      <c r="N186" s="63"/>
      <c r="O186" s="63"/>
      <c r="P186" s="62"/>
      <c r="Q186" s="63"/>
      <c r="R186" s="63"/>
      <c r="S186" s="62"/>
      <c r="T186" s="63"/>
      <c r="U186" s="63"/>
      <c r="V186" s="63"/>
      <c r="W186" s="62"/>
      <c r="X186" s="63"/>
      <c r="Y186" s="63"/>
      <c r="Z186" s="62"/>
      <c r="AA186" s="63"/>
      <c r="AB186" s="63"/>
      <c r="AC186" s="62"/>
      <c r="AD186" s="63"/>
      <c r="AE186" s="63"/>
      <c r="AF186" s="63"/>
      <c r="AG186" s="62"/>
      <c r="AH186" s="61"/>
      <c r="AI186" s="8" t="s">
        <v>179</v>
      </c>
      <c r="AJ186" s="8" t="s">
        <v>26</v>
      </c>
      <c r="AK186" s="8" t="s">
        <v>100</v>
      </c>
      <c r="AL186" s="38">
        <v>9</v>
      </c>
      <c r="AM186" s="18">
        <v>45355</v>
      </c>
      <c r="AN186" s="18">
        <v>45366</v>
      </c>
      <c r="AO186" s="7">
        <v>10</v>
      </c>
      <c r="AP186" s="84"/>
      <c r="AQ186" s="81"/>
      <c r="AR186" s="81"/>
      <c r="AS186" s="81"/>
    </row>
    <row r="187" spans="1:45" x14ac:dyDescent="0.25">
      <c r="A187" s="61"/>
      <c r="B187" s="61"/>
      <c r="C187" s="61"/>
      <c r="D187" s="61"/>
      <c r="E187" s="66"/>
      <c r="F187" s="63"/>
      <c r="G187" s="62"/>
      <c r="H187" s="63"/>
      <c r="I187" s="63"/>
      <c r="J187" s="62"/>
      <c r="K187" s="63"/>
      <c r="L187" s="63"/>
      <c r="M187" s="62"/>
      <c r="N187" s="63"/>
      <c r="O187" s="63"/>
      <c r="P187" s="62"/>
      <c r="Q187" s="63"/>
      <c r="R187" s="63"/>
      <c r="S187" s="62"/>
      <c r="T187" s="63"/>
      <c r="U187" s="63"/>
      <c r="V187" s="63"/>
      <c r="W187" s="62"/>
      <c r="X187" s="63"/>
      <c r="Y187" s="63"/>
      <c r="Z187" s="62"/>
      <c r="AA187" s="63"/>
      <c r="AB187" s="63"/>
      <c r="AC187" s="62"/>
      <c r="AD187" s="63"/>
      <c r="AE187" s="63"/>
      <c r="AF187" s="63"/>
      <c r="AG187" s="62"/>
      <c r="AH187" s="61"/>
      <c r="AI187" s="8" t="s">
        <v>94</v>
      </c>
      <c r="AJ187" s="8" t="s">
        <v>23</v>
      </c>
      <c r="AK187" s="8"/>
      <c r="AL187" s="38">
        <v>11.5</v>
      </c>
      <c r="AM187" s="18">
        <v>45355</v>
      </c>
      <c r="AN187" s="18">
        <v>45366</v>
      </c>
      <c r="AO187" s="7">
        <v>10</v>
      </c>
      <c r="AP187" s="85"/>
      <c r="AQ187" s="81"/>
      <c r="AR187" s="81"/>
      <c r="AS187" s="81"/>
    </row>
    <row r="188" spans="1:45" ht="25.5" x14ac:dyDescent="0.25">
      <c r="A188" s="61">
        <v>3</v>
      </c>
      <c r="B188" s="61" t="s">
        <v>41</v>
      </c>
      <c r="C188" s="61" t="s">
        <v>180</v>
      </c>
      <c r="D188" s="61" t="s">
        <v>89</v>
      </c>
      <c r="E188" s="66">
        <v>45399</v>
      </c>
      <c r="F188" s="63">
        <f>+WORKDAY.INTL(E188,G188-1,1,[6]Festivos!$A$1:$S$1)</f>
        <v>45411</v>
      </c>
      <c r="G188" s="62">
        <v>9</v>
      </c>
      <c r="H188" s="63">
        <f>WORKDAY(F188,1,[6]Festivos!$A$1:$S$1)</f>
        <v>45412</v>
      </c>
      <c r="I188" s="63">
        <f>+WORKDAY.INTL(H188,J188-1,1,[6]Festivos!$A$1:$S$1)</f>
        <v>45415</v>
      </c>
      <c r="J188" s="62">
        <v>3</v>
      </c>
      <c r="K188" s="63">
        <f>WORKDAY(I188,1,[6]Festivos!$A$1:$S$1)</f>
        <v>45418</v>
      </c>
      <c r="L188" s="63">
        <f>+WORKDAY.INTL(K188,M188-1,1,[6]Festivos!$A$1:$S$1)</f>
        <v>45432</v>
      </c>
      <c r="M188" s="62">
        <v>10</v>
      </c>
      <c r="N188" s="63">
        <f>WORKDAY(L188,1,[6]Festivos!$A$1:$S$1)</f>
        <v>45433</v>
      </c>
      <c r="O188" s="63">
        <f>+WORKDAY.INTL(N188,P188-1,1,[6]Festivos!$A$1:$S$1)</f>
        <v>45436</v>
      </c>
      <c r="P188" s="62">
        <v>4</v>
      </c>
      <c r="Q188" s="63">
        <f>WORKDAY(O188,1,[6]Festivos!$A$1:$S$1)</f>
        <v>45439</v>
      </c>
      <c r="R188" s="63">
        <f>+WORKDAY.INTL(Q188,S188-1,1,[6]Festivos!$A$1:$S$1)</f>
        <v>45441</v>
      </c>
      <c r="S188" s="62">
        <v>3</v>
      </c>
      <c r="T188" s="63">
        <f>+R188</f>
        <v>45441</v>
      </c>
      <c r="U188" s="63">
        <f>WORKDAY(T188,1,[6]Festivos!$A$1:$S$1)</f>
        <v>45442</v>
      </c>
      <c r="V188" s="63">
        <f>+WORKDAY.INTL(U188,W188-1,1,[6]Festivos!$A$1:$S$1)</f>
        <v>45448</v>
      </c>
      <c r="W188" s="62">
        <v>4</v>
      </c>
      <c r="X188" s="63">
        <f>WORKDAY(V188,1,[6]Festivos!$A$1:$S$1)</f>
        <v>45449</v>
      </c>
      <c r="Y188" s="63">
        <f>+WORKDAY.INTL(X188,Z188-1,1,[6]Festivos!$A$1:$S$1)</f>
        <v>45454</v>
      </c>
      <c r="Z188" s="62">
        <v>3</v>
      </c>
      <c r="AA188" s="63">
        <f>WORKDAY(Y188,1,[6]Festivos!$A$1:$S$1)</f>
        <v>45455</v>
      </c>
      <c r="AB188" s="63">
        <f>+WORKDAY.INTL(AA188,AC188-1,1,[6]Festivos!$A$1:$S$1)</f>
        <v>45457</v>
      </c>
      <c r="AC188" s="62">
        <v>3</v>
      </c>
      <c r="AD188" s="63">
        <f>+AB188</f>
        <v>45457</v>
      </c>
      <c r="AE188" s="63">
        <f>WORKDAY(AD188,1,[6]Festivos!$A$1:$S$1)</f>
        <v>45460</v>
      </c>
      <c r="AF188" s="63">
        <f>+WORKDAY.INTL(AE188,AG188-1,1,[6]Festivos!$A$1:$S$1)</f>
        <v>45460</v>
      </c>
      <c r="AG188" s="62">
        <v>1</v>
      </c>
      <c r="AH188" s="61">
        <v>6</v>
      </c>
      <c r="AI188" s="8" t="s">
        <v>177</v>
      </c>
      <c r="AJ188" s="8" t="s">
        <v>23</v>
      </c>
      <c r="AK188" s="8" t="s">
        <v>150</v>
      </c>
      <c r="AL188" s="38">
        <v>0</v>
      </c>
      <c r="AM188" s="18">
        <v>45418</v>
      </c>
      <c r="AN188" s="18">
        <v>45432</v>
      </c>
      <c r="AO188" s="7">
        <v>10</v>
      </c>
      <c r="AP188" s="84">
        <f>+G188+J188+M188+P188+S188+W188+Z188+AC188+AG188+2</f>
        <v>42</v>
      </c>
      <c r="AQ188" s="81">
        <f>+(G188+J188)/AP188</f>
        <v>0.2857142857142857</v>
      </c>
      <c r="AR188" s="81">
        <f>+M188/AP188</f>
        <v>0.23809523809523808</v>
      </c>
      <c r="AS188" s="81">
        <f>+(P188+S188+W188+Z188+AC188+AG188+2)/AP188</f>
        <v>0.47619047619047616</v>
      </c>
    </row>
    <row r="189" spans="1:45" ht="25.5" x14ac:dyDescent="0.25">
      <c r="A189" s="61"/>
      <c r="B189" s="61"/>
      <c r="C189" s="61"/>
      <c r="D189" s="61"/>
      <c r="E189" s="66"/>
      <c r="F189" s="63"/>
      <c r="G189" s="62"/>
      <c r="H189" s="63"/>
      <c r="I189" s="63"/>
      <c r="J189" s="62"/>
      <c r="K189" s="63"/>
      <c r="L189" s="63"/>
      <c r="M189" s="62"/>
      <c r="N189" s="63"/>
      <c r="O189" s="63"/>
      <c r="P189" s="62"/>
      <c r="Q189" s="63"/>
      <c r="R189" s="63"/>
      <c r="S189" s="62"/>
      <c r="T189" s="63"/>
      <c r="U189" s="63"/>
      <c r="V189" s="63"/>
      <c r="W189" s="62"/>
      <c r="X189" s="63"/>
      <c r="Y189" s="63"/>
      <c r="Z189" s="62"/>
      <c r="AA189" s="63"/>
      <c r="AB189" s="63"/>
      <c r="AC189" s="62"/>
      <c r="AD189" s="63"/>
      <c r="AE189" s="63"/>
      <c r="AF189" s="63"/>
      <c r="AG189" s="62"/>
      <c r="AH189" s="61"/>
      <c r="AI189" s="8" t="s">
        <v>181</v>
      </c>
      <c r="AJ189" s="8" t="s">
        <v>39</v>
      </c>
      <c r="AK189" s="8" t="s">
        <v>182</v>
      </c>
      <c r="AL189" s="38">
        <v>0</v>
      </c>
      <c r="AM189" s="18">
        <v>45418</v>
      </c>
      <c r="AN189" s="18">
        <v>45432</v>
      </c>
      <c r="AO189" s="7">
        <v>10</v>
      </c>
      <c r="AP189" s="84"/>
      <c r="AQ189" s="81"/>
      <c r="AR189" s="81"/>
      <c r="AS189" s="81"/>
    </row>
    <row r="190" spans="1:45" x14ac:dyDescent="0.25">
      <c r="A190" s="61"/>
      <c r="B190" s="61"/>
      <c r="C190" s="61"/>
      <c r="D190" s="61"/>
      <c r="E190" s="66"/>
      <c r="F190" s="63"/>
      <c r="G190" s="62"/>
      <c r="H190" s="63"/>
      <c r="I190" s="63"/>
      <c r="J190" s="62"/>
      <c r="K190" s="63"/>
      <c r="L190" s="63"/>
      <c r="M190" s="62"/>
      <c r="N190" s="63"/>
      <c r="O190" s="63"/>
      <c r="P190" s="62"/>
      <c r="Q190" s="63"/>
      <c r="R190" s="63"/>
      <c r="S190" s="62"/>
      <c r="T190" s="63"/>
      <c r="U190" s="63"/>
      <c r="V190" s="63"/>
      <c r="W190" s="62"/>
      <c r="X190" s="63"/>
      <c r="Y190" s="63"/>
      <c r="Z190" s="62"/>
      <c r="AA190" s="63"/>
      <c r="AB190" s="63"/>
      <c r="AC190" s="62"/>
      <c r="AD190" s="63"/>
      <c r="AE190" s="63"/>
      <c r="AF190" s="63"/>
      <c r="AG190" s="62"/>
      <c r="AH190" s="61"/>
      <c r="AI190" s="8" t="s">
        <v>178</v>
      </c>
      <c r="AJ190" s="8" t="s">
        <v>31</v>
      </c>
      <c r="AK190" s="8" t="s">
        <v>79</v>
      </c>
      <c r="AL190" s="38">
        <v>0</v>
      </c>
      <c r="AM190" s="18">
        <v>45418</v>
      </c>
      <c r="AN190" s="18">
        <v>45432</v>
      </c>
      <c r="AO190" s="7">
        <v>10</v>
      </c>
      <c r="AP190" s="84"/>
      <c r="AQ190" s="81"/>
      <c r="AR190" s="81"/>
      <c r="AS190" s="81"/>
    </row>
    <row r="191" spans="1:45" x14ac:dyDescent="0.25">
      <c r="A191" s="61"/>
      <c r="B191" s="61"/>
      <c r="C191" s="61"/>
      <c r="D191" s="61"/>
      <c r="E191" s="66"/>
      <c r="F191" s="63"/>
      <c r="G191" s="62"/>
      <c r="H191" s="63"/>
      <c r="I191" s="63"/>
      <c r="J191" s="62"/>
      <c r="K191" s="63"/>
      <c r="L191" s="63"/>
      <c r="M191" s="62"/>
      <c r="N191" s="63"/>
      <c r="O191" s="63"/>
      <c r="P191" s="62"/>
      <c r="Q191" s="63"/>
      <c r="R191" s="63"/>
      <c r="S191" s="62"/>
      <c r="T191" s="63"/>
      <c r="U191" s="63"/>
      <c r="V191" s="63"/>
      <c r="W191" s="62"/>
      <c r="X191" s="63"/>
      <c r="Y191" s="63"/>
      <c r="Z191" s="62"/>
      <c r="AA191" s="63"/>
      <c r="AB191" s="63"/>
      <c r="AC191" s="62"/>
      <c r="AD191" s="63"/>
      <c r="AE191" s="63"/>
      <c r="AF191" s="63"/>
      <c r="AG191" s="62"/>
      <c r="AH191" s="61"/>
      <c r="AI191" s="8" t="s">
        <v>174</v>
      </c>
      <c r="AJ191" s="8" t="s">
        <v>31</v>
      </c>
      <c r="AK191" s="8" t="s">
        <v>100</v>
      </c>
      <c r="AL191" s="38">
        <v>0</v>
      </c>
      <c r="AM191" s="18">
        <v>45418</v>
      </c>
      <c r="AN191" s="18">
        <v>45432</v>
      </c>
      <c r="AO191" s="7">
        <v>10</v>
      </c>
      <c r="AP191" s="84"/>
      <c r="AQ191" s="81"/>
      <c r="AR191" s="81"/>
      <c r="AS191" s="81"/>
    </row>
    <row r="192" spans="1:45" ht="25.5" x14ac:dyDescent="0.25">
      <c r="A192" s="61"/>
      <c r="B192" s="61"/>
      <c r="C192" s="61"/>
      <c r="D192" s="61"/>
      <c r="E192" s="66"/>
      <c r="F192" s="63"/>
      <c r="G192" s="62"/>
      <c r="H192" s="63"/>
      <c r="I192" s="63"/>
      <c r="J192" s="62"/>
      <c r="K192" s="63"/>
      <c r="L192" s="63"/>
      <c r="M192" s="62"/>
      <c r="N192" s="63"/>
      <c r="O192" s="63"/>
      <c r="P192" s="62"/>
      <c r="Q192" s="63"/>
      <c r="R192" s="63"/>
      <c r="S192" s="62"/>
      <c r="T192" s="63"/>
      <c r="U192" s="63"/>
      <c r="V192" s="63"/>
      <c r="W192" s="62"/>
      <c r="X192" s="63"/>
      <c r="Y192" s="63"/>
      <c r="Z192" s="62"/>
      <c r="AA192" s="63"/>
      <c r="AB192" s="63"/>
      <c r="AC192" s="62"/>
      <c r="AD192" s="63"/>
      <c r="AE192" s="63"/>
      <c r="AF192" s="63"/>
      <c r="AG192" s="62"/>
      <c r="AH192" s="61"/>
      <c r="AI192" s="8" t="s">
        <v>179</v>
      </c>
      <c r="AJ192" s="8" t="s">
        <v>26</v>
      </c>
      <c r="AK192" s="8" t="s">
        <v>100</v>
      </c>
      <c r="AL192" s="38">
        <v>0</v>
      </c>
      <c r="AM192" s="18">
        <v>45418</v>
      </c>
      <c r="AN192" s="18">
        <v>45432</v>
      </c>
      <c r="AO192" s="7">
        <v>10</v>
      </c>
      <c r="AP192" s="84"/>
      <c r="AQ192" s="81"/>
      <c r="AR192" s="81"/>
      <c r="AS192" s="81"/>
    </row>
    <row r="193" spans="1:45" ht="25.5" x14ac:dyDescent="0.25">
      <c r="A193" s="61"/>
      <c r="B193" s="61"/>
      <c r="C193" s="61"/>
      <c r="D193" s="61"/>
      <c r="E193" s="66"/>
      <c r="F193" s="63"/>
      <c r="G193" s="62"/>
      <c r="H193" s="63"/>
      <c r="I193" s="63"/>
      <c r="J193" s="62"/>
      <c r="K193" s="63"/>
      <c r="L193" s="63"/>
      <c r="M193" s="62"/>
      <c r="N193" s="63"/>
      <c r="O193" s="63"/>
      <c r="P193" s="62"/>
      <c r="Q193" s="63"/>
      <c r="R193" s="63"/>
      <c r="S193" s="62"/>
      <c r="T193" s="63"/>
      <c r="U193" s="63"/>
      <c r="V193" s="63"/>
      <c r="W193" s="62"/>
      <c r="X193" s="63"/>
      <c r="Y193" s="63"/>
      <c r="Z193" s="62"/>
      <c r="AA193" s="63"/>
      <c r="AB193" s="63"/>
      <c r="AC193" s="62"/>
      <c r="AD193" s="63"/>
      <c r="AE193" s="63"/>
      <c r="AF193" s="63"/>
      <c r="AG193" s="62"/>
      <c r="AH193" s="61"/>
      <c r="AI193" s="8" t="s">
        <v>173</v>
      </c>
      <c r="AJ193" s="8" t="s">
        <v>31</v>
      </c>
      <c r="AK193" s="8" t="s">
        <v>150</v>
      </c>
      <c r="AL193" s="38">
        <v>0</v>
      </c>
      <c r="AM193" s="18">
        <v>45418</v>
      </c>
      <c r="AN193" s="18">
        <v>45432</v>
      </c>
      <c r="AO193" s="7">
        <v>10</v>
      </c>
      <c r="AP193" s="85"/>
      <c r="AQ193" s="81"/>
      <c r="AR193" s="81"/>
      <c r="AS193" s="81"/>
    </row>
    <row r="194" spans="1:45" ht="38.25" x14ac:dyDescent="0.25">
      <c r="A194" s="61">
        <v>4</v>
      </c>
      <c r="B194" s="61" t="s">
        <v>41</v>
      </c>
      <c r="C194" s="61" t="s">
        <v>183</v>
      </c>
      <c r="D194" s="61" t="s">
        <v>89</v>
      </c>
      <c r="E194" s="66">
        <v>45460</v>
      </c>
      <c r="F194" s="63">
        <f>+WORKDAY.INTL(E194,G194-1,1,[6]Festivos!$A$1:$S$1)</f>
        <v>45469</v>
      </c>
      <c r="G194" s="62">
        <v>8</v>
      </c>
      <c r="H194" s="63">
        <f>WORKDAY(F194,1,[6]Festivos!$A$1:$S$1)</f>
        <v>45470</v>
      </c>
      <c r="I194" s="63">
        <f>+WORKDAY.INTL(H194,J194-1,1,[6]Festivos!$A$1:$S$1)</f>
        <v>45475</v>
      </c>
      <c r="J194" s="62">
        <v>3</v>
      </c>
      <c r="K194" s="63">
        <f>WORKDAY(I194,1,[6]Festivos!$A$1:$S$1)</f>
        <v>45476</v>
      </c>
      <c r="L194" s="63">
        <f>+WORKDAY.INTL(K194,M194-1,1,[6]Festivos!$A$1:$S$1)</f>
        <v>45485</v>
      </c>
      <c r="M194" s="62">
        <v>8</v>
      </c>
      <c r="N194" s="63">
        <f>WORKDAY(L194,1,[6]Festivos!$A$1:$S$1)</f>
        <v>45488</v>
      </c>
      <c r="O194" s="63">
        <f>+WORKDAY.INTL(N194,P194-1,1,[6]Festivos!$A$1:$S$1)</f>
        <v>45490</v>
      </c>
      <c r="P194" s="62">
        <v>3</v>
      </c>
      <c r="Q194" s="63">
        <f>WORKDAY(O194,1,[6]Festivos!$A$1:$S$1)</f>
        <v>45491</v>
      </c>
      <c r="R194" s="63">
        <f>+WORKDAY.INTL(Q194,S194-1,1,[6]Festivos!$A$1:$S$1)</f>
        <v>45495</v>
      </c>
      <c r="S194" s="62">
        <v>3</v>
      </c>
      <c r="T194" s="63">
        <f>+R194</f>
        <v>45495</v>
      </c>
      <c r="U194" s="63">
        <f>WORKDAY(T194,1,[6]Festivos!$A$1:$S$1)</f>
        <v>45496</v>
      </c>
      <c r="V194" s="63">
        <f>+WORKDAY.INTL(U194,W194-1,1,[6]Festivos!$A$1:$S$1)</f>
        <v>45499</v>
      </c>
      <c r="W194" s="62">
        <v>4</v>
      </c>
      <c r="X194" s="63">
        <f>WORKDAY(V194,1,[6]Festivos!$A$1:$S$1)</f>
        <v>45502</v>
      </c>
      <c r="Y194" s="63">
        <f>+WORKDAY.INTL(X194,Z194-1,1,[6]Festivos!$A$1:$S$1)</f>
        <v>45503</v>
      </c>
      <c r="Z194" s="62">
        <v>2</v>
      </c>
      <c r="AA194" s="63">
        <f>WORKDAY(Y194,1,[6]Festivos!$A$1:$S$1)</f>
        <v>45504</v>
      </c>
      <c r="AB194" s="63">
        <f>+WORKDAY.INTL(AA194,AC194-1,1,[6]Festivos!$A$1:$S$1)</f>
        <v>45506</v>
      </c>
      <c r="AC194" s="62">
        <v>3</v>
      </c>
      <c r="AD194" s="63">
        <f>+AB194</f>
        <v>45506</v>
      </c>
      <c r="AE194" s="63">
        <f>WORKDAY(AD194,1,[6]Festivos!$A$1:$S$1)</f>
        <v>45509</v>
      </c>
      <c r="AF194" s="63">
        <f>+WORKDAY.INTL(AE194,AG194-1,1,[6]Festivos!$A$1:$S$1)</f>
        <v>45509</v>
      </c>
      <c r="AG194" s="62">
        <v>1</v>
      </c>
      <c r="AH194" s="61">
        <v>4</v>
      </c>
      <c r="AI194" s="8" t="s">
        <v>184</v>
      </c>
      <c r="AJ194" s="8" t="s">
        <v>23</v>
      </c>
      <c r="AK194" s="8" t="s">
        <v>150</v>
      </c>
      <c r="AL194" s="38">
        <v>4.5</v>
      </c>
      <c r="AM194" s="18">
        <v>45481</v>
      </c>
      <c r="AN194" s="18">
        <v>45485</v>
      </c>
      <c r="AO194" s="7">
        <v>5</v>
      </c>
      <c r="AP194" s="84">
        <f>+G194+J194+M194+P194+S194+W194+Z194+AC194+AG194+2</f>
        <v>37</v>
      </c>
      <c r="AQ194" s="81">
        <f>+(G194+J194)/AP194</f>
        <v>0.29729729729729731</v>
      </c>
      <c r="AR194" s="81">
        <f>+M194/AP194</f>
        <v>0.21621621621621623</v>
      </c>
      <c r="AS194" s="81">
        <f>+(P194+S194+W194+Z194+AC194+AG194+2)/AP194</f>
        <v>0.48648648648648651</v>
      </c>
    </row>
    <row r="195" spans="1:45" x14ac:dyDescent="0.25">
      <c r="A195" s="61"/>
      <c r="B195" s="61"/>
      <c r="C195" s="61"/>
      <c r="D195" s="61"/>
      <c r="E195" s="66"/>
      <c r="F195" s="63"/>
      <c r="G195" s="62"/>
      <c r="H195" s="63"/>
      <c r="I195" s="63"/>
      <c r="J195" s="62"/>
      <c r="K195" s="63"/>
      <c r="L195" s="63"/>
      <c r="M195" s="62"/>
      <c r="N195" s="63"/>
      <c r="O195" s="63"/>
      <c r="P195" s="62"/>
      <c r="Q195" s="63"/>
      <c r="R195" s="63"/>
      <c r="S195" s="62"/>
      <c r="T195" s="63"/>
      <c r="U195" s="63"/>
      <c r="V195" s="63"/>
      <c r="W195" s="62"/>
      <c r="X195" s="63"/>
      <c r="Y195" s="63"/>
      <c r="Z195" s="62"/>
      <c r="AA195" s="63"/>
      <c r="AB195" s="63"/>
      <c r="AC195" s="62"/>
      <c r="AD195" s="63"/>
      <c r="AE195" s="63"/>
      <c r="AF195" s="63"/>
      <c r="AG195" s="62"/>
      <c r="AH195" s="61"/>
      <c r="AI195" s="8" t="s">
        <v>178</v>
      </c>
      <c r="AJ195" s="8" t="s">
        <v>31</v>
      </c>
      <c r="AK195" s="8" t="s">
        <v>79</v>
      </c>
      <c r="AL195" s="38">
        <v>7</v>
      </c>
      <c r="AM195" s="18">
        <v>45476</v>
      </c>
      <c r="AN195" s="18">
        <v>45485</v>
      </c>
      <c r="AO195" s="7">
        <v>8</v>
      </c>
      <c r="AP195" s="84"/>
      <c r="AQ195" s="81"/>
      <c r="AR195" s="81"/>
      <c r="AS195" s="81"/>
    </row>
    <row r="196" spans="1:45" ht="25.5" x14ac:dyDescent="0.25">
      <c r="A196" s="61"/>
      <c r="B196" s="61"/>
      <c r="C196" s="61"/>
      <c r="D196" s="61"/>
      <c r="E196" s="66"/>
      <c r="F196" s="63"/>
      <c r="G196" s="62"/>
      <c r="H196" s="63"/>
      <c r="I196" s="63"/>
      <c r="J196" s="62"/>
      <c r="K196" s="63"/>
      <c r="L196" s="63"/>
      <c r="M196" s="62"/>
      <c r="N196" s="63"/>
      <c r="O196" s="63"/>
      <c r="P196" s="62"/>
      <c r="Q196" s="63"/>
      <c r="R196" s="63"/>
      <c r="S196" s="62"/>
      <c r="T196" s="63"/>
      <c r="U196" s="63"/>
      <c r="V196" s="63"/>
      <c r="W196" s="62"/>
      <c r="X196" s="63"/>
      <c r="Y196" s="63"/>
      <c r="Z196" s="62"/>
      <c r="AA196" s="63"/>
      <c r="AB196" s="63"/>
      <c r="AC196" s="62"/>
      <c r="AD196" s="63"/>
      <c r="AE196" s="63"/>
      <c r="AF196" s="63"/>
      <c r="AG196" s="62"/>
      <c r="AH196" s="61"/>
      <c r="AI196" s="8" t="s">
        <v>185</v>
      </c>
      <c r="AJ196" s="8" t="s">
        <v>31</v>
      </c>
      <c r="AK196" s="8" t="s">
        <v>100</v>
      </c>
      <c r="AL196" s="38">
        <v>4.5</v>
      </c>
      <c r="AM196" s="18">
        <v>45481</v>
      </c>
      <c r="AN196" s="18">
        <v>45485</v>
      </c>
      <c r="AO196" s="7">
        <v>5</v>
      </c>
      <c r="AP196" s="84"/>
      <c r="AQ196" s="81"/>
      <c r="AR196" s="81"/>
      <c r="AS196" s="81"/>
    </row>
    <row r="197" spans="1:45" ht="38.25" x14ac:dyDescent="0.25">
      <c r="A197" s="61"/>
      <c r="B197" s="61"/>
      <c r="C197" s="61"/>
      <c r="D197" s="61"/>
      <c r="E197" s="66"/>
      <c r="F197" s="63"/>
      <c r="G197" s="62"/>
      <c r="H197" s="63"/>
      <c r="I197" s="63"/>
      <c r="J197" s="62"/>
      <c r="K197" s="63"/>
      <c r="L197" s="63"/>
      <c r="M197" s="62"/>
      <c r="N197" s="63"/>
      <c r="O197" s="63"/>
      <c r="P197" s="62"/>
      <c r="Q197" s="63"/>
      <c r="R197" s="63"/>
      <c r="S197" s="62"/>
      <c r="T197" s="63"/>
      <c r="U197" s="63"/>
      <c r="V197" s="63"/>
      <c r="W197" s="62"/>
      <c r="X197" s="63"/>
      <c r="Y197" s="63"/>
      <c r="Z197" s="62"/>
      <c r="AA197" s="63"/>
      <c r="AB197" s="63"/>
      <c r="AC197" s="62"/>
      <c r="AD197" s="63"/>
      <c r="AE197" s="63"/>
      <c r="AF197" s="63"/>
      <c r="AG197" s="62"/>
      <c r="AH197" s="61"/>
      <c r="AI197" s="8" t="s">
        <v>186</v>
      </c>
      <c r="AJ197" s="8" t="s">
        <v>26</v>
      </c>
      <c r="AK197" s="8"/>
      <c r="AL197" s="38">
        <v>4.5</v>
      </c>
      <c r="AM197" s="18">
        <v>45481</v>
      </c>
      <c r="AN197" s="18">
        <v>45485</v>
      </c>
      <c r="AO197" s="7">
        <v>5</v>
      </c>
      <c r="AP197" s="84"/>
      <c r="AQ197" s="81"/>
      <c r="AR197" s="81"/>
      <c r="AS197" s="81"/>
    </row>
    <row r="198" spans="1:45" ht="25.5" x14ac:dyDescent="0.25">
      <c r="A198" s="61">
        <v>5</v>
      </c>
      <c r="B198" s="61" t="s">
        <v>41</v>
      </c>
      <c r="C198" s="61" t="s">
        <v>187</v>
      </c>
      <c r="D198" s="61" t="s">
        <v>89</v>
      </c>
      <c r="E198" s="66">
        <v>45509</v>
      </c>
      <c r="F198" s="63">
        <f>+WORKDAY.INTL(E198,G198-1,1,[6]Festivos!$A$1:$S$1)</f>
        <v>45524</v>
      </c>
      <c r="G198" s="62">
        <v>10</v>
      </c>
      <c r="H198" s="63">
        <f>WORKDAY(F198,1,[6]Festivos!$A$1:$S$1)</f>
        <v>45525</v>
      </c>
      <c r="I198" s="63">
        <f>+WORKDAY.INTL(H198,J198-1,1,[6]Festivos!$A$1:$S$1)</f>
        <v>45527</v>
      </c>
      <c r="J198" s="62">
        <v>3</v>
      </c>
      <c r="K198" s="63">
        <f>WORKDAY(I198,1,[6]Festivos!$A$1:$S$1)</f>
        <v>45530</v>
      </c>
      <c r="L198" s="63">
        <f>+WORKDAY.INTL(K198,M198-1,1,[6]Festivos!$A$1:$S$1)</f>
        <v>45541</v>
      </c>
      <c r="M198" s="62">
        <v>10</v>
      </c>
      <c r="N198" s="63">
        <f>WORKDAY(L198,1,[6]Festivos!$A$1:$S$1)</f>
        <v>45544</v>
      </c>
      <c r="O198" s="63">
        <f>+WORKDAY.INTL(N198,P198-1,1,[6]Festivos!$A$1:$S$1)</f>
        <v>45546</v>
      </c>
      <c r="P198" s="62">
        <v>3</v>
      </c>
      <c r="Q198" s="63">
        <f>WORKDAY(O198,1,[6]Festivos!$A$1:$S$1)</f>
        <v>45547</v>
      </c>
      <c r="R198" s="63">
        <f>+WORKDAY.INTL(Q198,S198-1,1,[6]Festivos!$A$1:$S$1)</f>
        <v>45551</v>
      </c>
      <c r="S198" s="62">
        <v>3</v>
      </c>
      <c r="T198" s="63">
        <f>+R198</f>
        <v>45551</v>
      </c>
      <c r="U198" s="63">
        <f>WORKDAY(T198,1,[6]Festivos!$A$1:$S$1)</f>
        <v>45552</v>
      </c>
      <c r="V198" s="63">
        <f>+WORKDAY.INTL(U198,W198-1,1,[6]Festivos!$A$1:$S$1)</f>
        <v>45555</v>
      </c>
      <c r="W198" s="62">
        <v>4</v>
      </c>
      <c r="X198" s="63">
        <f>WORKDAY(V198,1,[6]Festivos!$A$1:$S$1)</f>
        <v>45558</v>
      </c>
      <c r="Y198" s="63">
        <f>+WORKDAY.INTL(X198,Z198-1,1,[6]Festivos!$A$1:$S$1)</f>
        <v>45559</v>
      </c>
      <c r="Z198" s="62">
        <v>2</v>
      </c>
      <c r="AA198" s="63">
        <f>WORKDAY(Y198,1,[6]Festivos!$A$1:$S$1)</f>
        <v>45560</v>
      </c>
      <c r="AB198" s="63">
        <f>+WORKDAY.INTL(AA198,AC198-1,1,[6]Festivos!$A$1:$S$1)</f>
        <v>45562</v>
      </c>
      <c r="AC198" s="62">
        <v>3</v>
      </c>
      <c r="AD198" s="63">
        <f>+AB198</f>
        <v>45562</v>
      </c>
      <c r="AE198" s="63">
        <f>WORKDAY(AD198,1,[6]Festivos!$A$1:$S$1)</f>
        <v>45565</v>
      </c>
      <c r="AF198" s="63">
        <f>+WORKDAY.INTL(AE198,AG198-1,1,[6]Festivos!$A$1:$S$1)</f>
        <v>45565</v>
      </c>
      <c r="AG198" s="62">
        <v>1</v>
      </c>
      <c r="AH198" s="61">
        <v>4</v>
      </c>
      <c r="AI198" s="8" t="s">
        <v>188</v>
      </c>
      <c r="AJ198" s="8" t="s">
        <v>26</v>
      </c>
      <c r="AK198" s="8" t="s">
        <v>79</v>
      </c>
      <c r="AL198" s="38">
        <v>11.5</v>
      </c>
      <c r="AM198" s="18">
        <v>45530</v>
      </c>
      <c r="AN198" s="18">
        <v>45541</v>
      </c>
      <c r="AO198" s="7">
        <v>10</v>
      </c>
      <c r="AP198" s="84">
        <f>+G198+J198+M198+P198+S198+W198+Z198+AC198+AG198+2</f>
        <v>41</v>
      </c>
      <c r="AQ198" s="81">
        <f>+(G198+J198)/AP198</f>
        <v>0.31707317073170732</v>
      </c>
      <c r="AR198" s="81">
        <f>+M198/AP198</f>
        <v>0.24390243902439024</v>
      </c>
      <c r="AS198" s="81">
        <f>+(P198+S198+W198+Z198+AC198+AG198+2)/AP198</f>
        <v>0.43902439024390244</v>
      </c>
    </row>
    <row r="199" spans="1:45" x14ac:dyDescent="0.25">
      <c r="A199" s="61"/>
      <c r="B199" s="61"/>
      <c r="C199" s="61"/>
      <c r="D199" s="61"/>
      <c r="E199" s="66"/>
      <c r="F199" s="63"/>
      <c r="G199" s="62"/>
      <c r="H199" s="63"/>
      <c r="I199" s="63"/>
      <c r="J199" s="62"/>
      <c r="K199" s="63"/>
      <c r="L199" s="63"/>
      <c r="M199" s="62"/>
      <c r="N199" s="63"/>
      <c r="O199" s="63"/>
      <c r="P199" s="62"/>
      <c r="Q199" s="63"/>
      <c r="R199" s="63"/>
      <c r="S199" s="62"/>
      <c r="T199" s="63"/>
      <c r="U199" s="63"/>
      <c r="V199" s="63"/>
      <c r="W199" s="62"/>
      <c r="X199" s="63"/>
      <c r="Y199" s="63"/>
      <c r="Z199" s="62"/>
      <c r="AA199" s="63"/>
      <c r="AB199" s="63"/>
      <c r="AC199" s="62"/>
      <c r="AD199" s="63"/>
      <c r="AE199" s="63"/>
      <c r="AF199" s="63"/>
      <c r="AG199" s="62"/>
      <c r="AH199" s="61"/>
      <c r="AI199" s="8" t="s">
        <v>94</v>
      </c>
      <c r="AJ199" s="8" t="s">
        <v>23</v>
      </c>
      <c r="AK199" s="8"/>
      <c r="AL199" s="38">
        <v>11.5</v>
      </c>
      <c r="AM199" s="18">
        <v>45530</v>
      </c>
      <c r="AN199" s="18">
        <v>45541</v>
      </c>
      <c r="AO199" s="7">
        <v>10</v>
      </c>
      <c r="AP199" s="84"/>
      <c r="AQ199" s="81"/>
      <c r="AR199" s="81"/>
      <c r="AS199" s="81"/>
    </row>
    <row r="200" spans="1:45" ht="25.5" x14ac:dyDescent="0.25">
      <c r="A200" s="61"/>
      <c r="B200" s="61"/>
      <c r="C200" s="61"/>
      <c r="D200" s="61"/>
      <c r="E200" s="66"/>
      <c r="F200" s="63"/>
      <c r="G200" s="62"/>
      <c r="H200" s="63"/>
      <c r="I200" s="63"/>
      <c r="J200" s="62"/>
      <c r="K200" s="63"/>
      <c r="L200" s="63"/>
      <c r="M200" s="62"/>
      <c r="N200" s="63"/>
      <c r="O200" s="63"/>
      <c r="P200" s="62"/>
      <c r="Q200" s="63"/>
      <c r="R200" s="63"/>
      <c r="S200" s="62"/>
      <c r="T200" s="63"/>
      <c r="U200" s="63"/>
      <c r="V200" s="63"/>
      <c r="W200" s="62"/>
      <c r="X200" s="63"/>
      <c r="Y200" s="63"/>
      <c r="Z200" s="62"/>
      <c r="AA200" s="63"/>
      <c r="AB200" s="63"/>
      <c r="AC200" s="62"/>
      <c r="AD200" s="63"/>
      <c r="AE200" s="63"/>
      <c r="AF200" s="63"/>
      <c r="AG200" s="62"/>
      <c r="AH200" s="61"/>
      <c r="AI200" s="8" t="s">
        <v>185</v>
      </c>
      <c r="AJ200" s="8" t="s">
        <v>31</v>
      </c>
      <c r="AK200" s="8" t="s">
        <v>100</v>
      </c>
      <c r="AL200" s="38">
        <v>11.5</v>
      </c>
      <c r="AM200" s="18">
        <v>45530</v>
      </c>
      <c r="AN200" s="18">
        <v>45541</v>
      </c>
      <c r="AO200" s="7">
        <v>10</v>
      </c>
      <c r="AP200" s="84"/>
      <c r="AQ200" s="81"/>
      <c r="AR200" s="81"/>
      <c r="AS200" s="81"/>
    </row>
    <row r="201" spans="1:45" ht="25.5" x14ac:dyDescent="0.25">
      <c r="A201" s="61"/>
      <c r="B201" s="61"/>
      <c r="C201" s="61"/>
      <c r="D201" s="61"/>
      <c r="E201" s="66"/>
      <c r="F201" s="63"/>
      <c r="G201" s="62"/>
      <c r="H201" s="63"/>
      <c r="I201" s="63"/>
      <c r="J201" s="62"/>
      <c r="K201" s="63"/>
      <c r="L201" s="63"/>
      <c r="M201" s="62"/>
      <c r="N201" s="63"/>
      <c r="O201" s="63"/>
      <c r="P201" s="62"/>
      <c r="Q201" s="63"/>
      <c r="R201" s="63"/>
      <c r="S201" s="62"/>
      <c r="T201" s="63"/>
      <c r="U201" s="63"/>
      <c r="V201" s="63"/>
      <c r="W201" s="62"/>
      <c r="X201" s="63"/>
      <c r="Y201" s="63"/>
      <c r="Z201" s="62"/>
      <c r="AA201" s="63"/>
      <c r="AB201" s="63"/>
      <c r="AC201" s="62"/>
      <c r="AD201" s="63"/>
      <c r="AE201" s="63"/>
      <c r="AF201" s="63"/>
      <c r="AG201" s="62"/>
      <c r="AH201" s="61"/>
      <c r="AI201" s="8" t="s">
        <v>173</v>
      </c>
      <c r="AJ201" s="8" t="s">
        <v>31</v>
      </c>
      <c r="AK201" s="8" t="s">
        <v>150</v>
      </c>
      <c r="AL201" s="38">
        <v>9</v>
      </c>
      <c r="AM201" s="18">
        <v>45530</v>
      </c>
      <c r="AN201" s="18">
        <v>45541</v>
      </c>
      <c r="AO201" s="7">
        <v>10</v>
      </c>
      <c r="AP201" s="85"/>
      <c r="AQ201" s="81"/>
      <c r="AR201" s="81"/>
      <c r="AS201" s="81"/>
    </row>
    <row r="202" spans="1:45" x14ac:dyDescent="0.25">
      <c r="A202" s="61">
        <v>6</v>
      </c>
      <c r="B202" s="61" t="s">
        <v>41</v>
      </c>
      <c r="C202" s="61" t="s">
        <v>189</v>
      </c>
      <c r="D202" s="61" t="s">
        <v>89</v>
      </c>
      <c r="E202" s="66">
        <v>45509</v>
      </c>
      <c r="F202" s="63">
        <f>+WORKDAY.INTL(E202,G202-1,1,[6]Festivos!$A$1:$S$1)</f>
        <v>45524</v>
      </c>
      <c r="G202" s="62">
        <v>10</v>
      </c>
      <c r="H202" s="63">
        <f>WORKDAY(F202,1,[6]Festivos!$A$1:$S$1)</f>
        <v>45525</v>
      </c>
      <c r="I202" s="63">
        <f>+WORKDAY.INTL(H202,J202-1,1,[6]Festivos!$A$1:$S$1)</f>
        <v>45527</v>
      </c>
      <c r="J202" s="62">
        <v>3</v>
      </c>
      <c r="K202" s="63">
        <f>WORKDAY(I202,1,[6]Festivos!$A$1:$S$1)</f>
        <v>45530</v>
      </c>
      <c r="L202" s="63">
        <f>+WORKDAY.INTL(K202,M202-1,1,[6]Festivos!$A$1:$S$1)</f>
        <v>45541</v>
      </c>
      <c r="M202" s="62">
        <v>10</v>
      </c>
      <c r="N202" s="63">
        <f>WORKDAY(L202,1,[6]Festivos!$A$1:$S$1)</f>
        <v>45544</v>
      </c>
      <c r="O202" s="63">
        <f>+WORKDAY.INTL(N202,P202-1,1,[6]Festivos!$A$1:$S$1)</f>
        <v>45546</v>
      </c>
      <c r="P202" s="62">
        <v>3</v>
      </c>
      <c r="Q202" s="63">
        <f>WORKDAY(O202,1,[6]Festivos!$A$1:$S$1)</f>
        <v>45547</v>
      </c>
      <c r="R202" s="63">
        <f>+WORKDAY.INTL(Q202,S202-1,1,[6]Festivos!$A$1:$S$1)</f>
        <v>45551</v>
      </c>
      <c r="S202" s="62">
        <v>3</v>
      </c>
      <c r="T202" s="63">
        <f>+R202</f>
        <v>45551</v>
      </c>
      <c r="U202" s="63">
        <f>WORKDAY(T202,1,[6]Festivos!$A$1:$S$1)</f>
        <v>45552</v>
      </c>
      <c r="V202" s="63">
        <f>+WORKDAY.INTL(U202,W202-1,1,[6]Festivos!$A$1:$S$1)</f>
        <v>45555</v>
      </c>
      <c r="W202" s="62">
        <v>4</v>
      </c>
      <c r="X202" s="63">
        <f>WORKDAY(V202,1,[6]Festivos!$A$1:$S$1)</f>
        <v>45558</v>
      </c>
      <c r="Y202" s="63">
        <f>+WORKDAY.INTL(X202,Z202-1,1,[6]Festivos!$A$1:$S$1)</f>
        <v>45559</v>
      </c>
      <c r="Z202" s="62">
        <v>2</v>
      </c>
      <c r="AA202" s="63">
        <f>WORKDAY(Y202,1,[6]Festivos!$A$1:$S$1)</f>
        <v>45560</v>
      </c>
      <c r="AB202" s="63">
        <f>+WORKDAY.INTL(AA202,AC202-1,1,[6]Festivos!$A$1:$S$1)</f>
        <v>45562</v>
      </c>
      <c r="AC202" s="62">
        <v>3</v>
      </c>
      <c r="AD202" s="63">
        <f>+AB202</f>
        <v>45562</v>
      </c>
      <c r="AE202" s="63">
        <f>WORKDAY(AD202,1,[6]Festivos!$A$1:$S$1)</f>
        <v>45565</v>
      </c>
      <c r="AF202" s="63">
        <f>+WORKDAY.INTL(AE202,AG202-1,1,[6]Festivos!$A$1:$S$1)</f>
        <v>45565</v>
      </c>
      <c r="AG202" s="62">
        <v>1</v>
      </c>
      <c r="AH202" s="61">
        <v>4</v>
      </c>
      <c r="AI202" s="8" t="s">
        <v>178</v>
      </c>
      <c r="AJ202" s="8" t="s">
        <v>31</v>
      </c>
      <c r="AK202" s="8" t="s">
        <v>79</v>
      </c>
      <c r="AL202" s="38">
        <v>9</v>
      </c>
      <c r="AM202" s="18">
        <v>45530</v>
      </c>
      <c r="AN202" s="18">
        <v>45541</v>
      </c>
      <c r="AO202" s="7">
        <v>10</v>
      </c>
      <c r="AP202" s="84">
        <f>+G202+J202+M202+P202+S202+W202+Z202+AC202+AG202+2</f>
        <v>41</v>
      </c>
      <c r="AQ202" s="81">
        <f>+(G202+J202)/AP202</f>
        <v>0.31707317073170732</v>
      </c>
      <c r="AR202" s="81">
        <f>+M202/AP202</f>
        <v>0.24390243902439024</v>
      </c>
      <c r="AS202" s="81">
        <f>+(P202+S202+W202+Z202+AC202+AG202+2)/AP202</f>
        <v>0.43902439024390244</v>
      </c>
    </row>
    <row r="203" spans="1:45" ht="25.5" x14ac:dyDescent="0.25">
      <c r="A203" s="61"/>
      <c r="B203" s="61"/>
      <c r="C203" s="61"/>
      <c r="D203" s="61"/>
      <c r="E203" s="66"/>
      <c r="F203" s="63"/>
      <c r="G203" s="62"/>
      <c r="H203" s="63"/>
      <c r="I203" s="63"/>
      <c r="J203" s="62"/>
      <c r="K203" s="63"/>
      <c r="L203" s="63"/>
      <c r="M203" s="62"/>
      <c r="N203" s="63"/>
      <c r="O203" s="63"/>
      <c r="P203" s="62"/>
      <c r="Q203" s="63"/>
      <c r="R203" s="63"/>
      <c r="S203" s="62"/>
      <c r="T203" s="63"/>
      <c r="U203" s="63"/>
      <c r="V203" s="63"/>
      <c r="W203" s="62"/>
      <c r="X203" s="63"/>
      <c r="Y203" s="63"/>
      <c r="Z203" s="62"/>
      <c r="AA203" s="63"/>
      <c r="AB203" s="63"/>
      <c r="AC203" s="62"/>
      <c r="AD203" s="63"/>
      <c r="AE203" s="63"/>
      <c r="AF203" s="63"/>
      <c r="AG203" s="62"/>
      <c r="AH203" s="61"/>
      <c r="AI203" s="8" t="s">
        <v>179</v>
      </c>
      <c r="AJ203" s="8" t="s">
        <v>26</v>
      </c>
      <c r="AK203" s="8" t="s">
        <v>100</v>
      </c>
      <c r="AL203" s="38">
        <v>9</v>
      </c>
      <c r="AM203" s="18">
        <v>45530</v>
      </c>
      <c r="AN203" s="18">
        <v>45541</v>
      </c>
      <c r="AO203" s="7">
        <v>10</v>
      </c>
      <c r="AP203" s="84"/>
      <c r="AQ203" s="81"/>
      <c r="AR203" s="81"/>
      <c r="AS203" s="81"/>
    </row>
    <row r="204" spans="1:45" x14ac:dyDescent="0.25">
      <c r="A204" s="61"/>
      <c r="B204" s="61"/>
      <c r="C204" s="61"/>
      <c r="D204" s="61"/>
      <c r="E204" s="66"/>
      <c r="F204" s="63" t="e">
        <f>+WORKDAY.INTL(E204,G204-1,1,[6]Festivos!$A$1:$S$1)</f>
        <v>#NUM!</v>
      </c>
      <c r="G204" s="62"/>
      <c r="H204" s="63" t="e">
        <f>WORKDAY(F204,1,[6]Festivos!$A$1:$S$1)</f>
        <v>#NUM!</v>
      </c>
      <c r="I204" s="63" t="e">
        <f>+WORKDAY.INTL(H204,J204-1,1,[6]Festivos!$A$1:$S$1)</f>
        <v>#NUM!</v>
      </c>
      <c r="J204" s="62"/>
      <c r="K204" s="63" t="e">
        <f>WORKDAY(I204,1,[6]Festivos!$A$1:$S$1)</f>
        <v>#NUM!</v>
      </c>
      <c r="L204" s="63" t="e">
        <f>+WORKDAY.INTL(K204,M204-1,1,[6]Festivos!$A$1:$S$1)</f>
        <v>#NUM!</v>
      </c>
      <c r="M204" s="62"/>
      <c r="N204" s="63" t="e">
        <f>WORKDAY(L204,1,[6]Festivos!$A$1:$S$1)</f>
        <v>#NUM!</v>
      </c>
      <c r="O204" s="63" t="e">
        <f>+WORKDAY.INTL(N204,P204-1,1,[6]Festivos!$A$1:$S$1)</f>
        <v>#NUM!</v>
      </c>
      <c r="P204" s="62"/>
      <c r="Q204" s="63" t="e">
        <f>WORKDAY(O204,1,[6]Festivos!$A$1:$S$1)</f>
        <v>#NUM!</v>
      </c>
      <c r="R204" s="63" t="e">
        <f>+WORKDAY.INTL(Q204,S204-1,1,[6]Festivos!$A$1:$S$1)</f>
        <v>#NUM!</v>
      </c>
      <c r="S204" s="62"/>
      <c r="T204" s="63"/>
      <c r="U204" s="63">
        <f>WORKDAY(T204,1,[6]Festivos!$A$1:$S$1)</f>
        <v>2</v>
      </c>
      <c r="V204" s="63" t="e">
        <f>+WORKDAY.INTL(U204,W204-1,1,[6]Festivos!$A$1:$S$1)</f>
        <v>#NUM!</v>
      </c>
      <c r="W204" s="62"/>
      <c r="X204" s="63" t="e">
        <f>WORKDAY(V204,1,[6]Festivos!$A$1:$S$1)</f>
        <v>#NUM!</v>
      </c>
      <c r="Y204" s="63" t="e">
        <f>+WORKDAY.INTL(X204,Z204-1,1,[6]Festivos!$A$1:$S$1)</f>
        <v>#NUM!</v>
      </c>
      <c r="Z204" s="62"/>
      <c r="AA204" s="63" t="e">
        <f>WORKDAY(Y204,1,[6]Festivos!$A$1:$S$1)</f>
        <v>#NUM!</v>
      </c>
      <c r="AB204" s="63" t="e">
        <f>+WORKDAY.INTL(AA204,AC204-1,1,[6]Festivos!$A$1:$S$1)</f>
        <v>#NUM!</v>
      </c>
      <c r="AC204" s="62"/>
      <c r="AD204" s="63"/>
      <c r="AE204" s="63">
        <f>WORKDAY(AD204,1,[6]Festivos!$A$1:$S$1)</f>
        <v>2</v>
      </c>
      <c r="AF204" s="63" t="e">
        <f>+WORKDAY.INTL(AE204,AG204-1,1,[6]Festivos!$A$1:$S$1)</f>
        <v>#NUM!</v>
      </c>
      <c r="AG204" s="62"/>
      <c r="AH204" s="61"/>
      <c r="AI204" s="8" t="s">
        <v>94</v>
      </c>
      <c r="AJ204" s="8" t="s">
        <v>23</v>
      </c>
      <c r="AK204" s="8"/>
      <c r="AL204" s="38">
        <v>11.5</v>
      </c>
      <c r="AM204" s="18">
        <v>45530</v>
      </c>
      <c r="AN204" s="18">
        <v>45541</v>
      </c>
      <c r="AO204" s="7">
        <v>10</v>
      </c>
      <c r="AP204" s="84"/>
      <c r="AQ204" s="81"/>
      <c r="AR204" s="81"/>
      <c r="AS204" s="81"/>
    </row>
    <row r="205" spans="1:45" ht="25.5" x14ac:dyDescent="0.25">
      <c r="A205" s="61"/>
      <c r="B205" s="61"/>
      <c r="C205" s="61"/>
      <c r="D205" s="61"/>
      <c r="E205" s="66"/>
      <c r="F205" s="63"/>
      <c r="G205" s="62"/>
      <c r="H205" s="63"/>
      <c r="I205" s="63"/>
      <c r="J205" s="62"/>
      <c r="K205" s="63"/>
      <c r="L205" s="63"/>
      <c r="M205" s="62"/>
      <c r="N205" s="63"/>
      <c r="O205" s="63"/>
      <c r="P205" s="62"/>
      <c r="Q205" s="63"/>
      <c r="R205" s="63"/>
      <c r="S205" s="62"/>
      <c r="T205" s="63"/>
      <c r="U205" s="63"/>
      <c r="V205" s="63"/>
      <c r="W205" s="62"/>
      <c r="X205" s="63"/>
      <c r="Y205" s="63"/>
      <c r="Z205" s="62"/>
      <c r="AA205" s="63"/>
      <c r="AB205" s="63"/>
      <c r="AC205" s="62"/>
      <c r="AD205" s="63"/>
      <c r="AE205" s="63"/>
      <c r="AF205" s="63"/>
      <c r="AG205" s="62"/>
      <c r="AH205" s="61"/>
      <c r="AI205" s="8" t="s">
        <v>177</v>
      </c>
      <c r="AJ205" s="8" t="s">
        <v>23</v>
      </c>
      <c r="AK205" s="8" t="s">
        <v>150</v>
      </c>
      <c r="AL205" s="38">
        <v>9</v>
      </c>
      <c r="AM205" s="18">
        <v>45530</v>
      </c>
      <c r="AN205" s="18">
        <v>45541</v>
      </c>
      <c r="AO205" s="7">
        <v>10</v>
      </c>
      <c r="AP205" s="85"/>
      <c r="AQ205" s="81"/>
      <c r="AR205" s="81"/>
      <c r="AS205" s="81"/>
    </row>
    <row r="206" spans="1:45" x14ac:dyDescent="0.25">
      <c r="A206" s="61">
        <v>7</v>
      </c>
      <c r="B206" s="61" t="s">
        <v>41</v>
      </c>
      <c r="C206" s="61" t="s">
        <v>190</v>
      </c>
      <c r="D206" s="61" t="s">
        <v>89</v>
      </c>
      <c r="E206" s="66">
        <v>45552</v>
      </c>
      <c r="F206" s="63">
        <f>+WORKDAY.INTL(E206,G206-1,1,[6]Festivos!$A$1:$S$1)</f>
        <v>45566</v>
      </c>
      <c r="G206" s="62">
        <v>11</v>
      </c>
      <c r="H206" s="63">
        <f>WORKDAY(F206,1,[6]Festivos!$A$1:$S$1)</f>
        <v>45567</v>
      </c>
      <c r="I206" s="63">
        <f>+WORKDAY.INTL(H206,J206-1,1,[6]Festivos!$A$1:$S$1)</f>
        <v>45569</v>
      </c>
      <c r="J206" s="62">
        <v>3</v>
      </c>
      <c r="K206" s="63">
        <f>WORKDAY(I206,1,[6]Festivos!$A$1:$S$1)</f>
        <v>45572</v>
      </c>
      <c r="L206" s="63">
        <f>+WORKDAY.INTL(K206,M206-1,1,[6]Festivos!$A$1:$S$1)</f>
        <v>45576</v>
      </c>
      <c r="M206" s="62">
        <v>5</v>
      </c>
      <c r="N206" s="63">
        <f>WORKDAY(L206,1,[6]Festivos!$A$1:$S$1)</f>
        <v>45580</v>
      </c>
      <c r="O206" s="63">
        <f>+WORKDAY.INTL(N206,P206-1,1,[6]Festivos!$A$1:$S$1)</f>
        <v>45586</v>
      </c>
      <c r="P206" s="62">
        <v>5</v>
      </c>
      <c r="Q206" s="63">
        <f>WORKDAY(O206,1,[6]Festivos!$A$1:$S$1)</f>
        <v>45587</v>
      </c>
      <c r="R206" s="63">
        <f>+WORKDAY.INTL(Q206,S206-1,1,[6]Festivos!$A$1:$S$1)</f>
        <v>45589</v>
      </c>
      <c r="S206" s="62">
        <v>3</v>
      </c>
      <c r="T206" s="63">
        <f>+R206</f>
        <v>45589</v>
      </c>
      <c r="U206" s="63">
        <f>WORKDAY(T206,1,[6]Festivos!$A$1:$S$1)</f>
        <v>45590</v>
      </c>
      <c r="V206" s="63">
        <f>+WORKDAY.INTL(U206,W206-1,1,[6]Festivos!$A$1:$S$1)</f>
        <v>45596</v>
      </c>
      <c r="W206" s="62">
        <v>5</v>
      </c>
      <c r="X206" s="63">
        <f>WORKDAY(V206,1,[6]Festivos!$A$1:$S$1)</f>
        <v>45597</v>
      </c>
      <c r="Y206" s="63">
        <f>+WORKDAY.INTL(X206,Z206-1,1,[6]Festivos!$A$1:$S$1)</f>
        <v>45603</v>
      </c>
      <c r="Z206" s="62">
        <v>4</v>
      </c>
      <c r="AA206" s="63">
        <f>WORKDAY(Y206,1,[6]Festivos!$A$1:$S$1)</f>
        <v>45604</v>
      </c>
      <c r="AB206" s="63">
        <f>+WORKDAY.INTL(AA206,AC206-1,1,[6]Festivos!$A$1:$S$1)</f>
        <v>45609</v>
      </c>
      <c r="AC206" s="62">
        <v>3</v>
      </c>
      <c r="AD206" s="63">
        <f>+AB206</f>
        <v>45609</v>
      </c>
      <c r="AE206" s="63">
        <f>WORKDAY(AD206,1,[6]Festivos!$A$1:$S$1)</f>
        <v>45610</v>
      </c>
      <c r="AF206" s="63">
        <f>+WORKDAY.INTL(AE206,AG206-1,1,[6]Festivos!$A$1:$S$1)</f>
        <v>45610</v>
      </c>
      <c r="AG206" s="62">
        <v>1</v>
      </c>
      <c r="AH206" s="61">
        <v>4</v>
      </c>
      <c r="AI206" s="8" t="s">
        <v>174</v>
      </c>
      <c r="AJ206" s="8" t="s">
        <v>31</v>
      </c>
      <c r="AK206" s="8" t="s">
        <v>100</v>
      </c>
      <c r="AL206" s="38">
        <v>2.5</v>
      </c>
      <c r="AM206" s="18">
        <v>45572</v>
      </c>
      <c r="AN206" s="18">
        <v>45576</v>
      </c>
      <c r="AO206" s="7">
        <v>5</v>
      </c>
      <c r="AP206" s="84">
        <f>+G206+J206+M206+P206+S206+W206+Z206+AC206+AG206+2</f>
        <v>42</v>
      </c>
      <c r="AQ206" s="81">
        <f>+(G206+J206)/AP206</f>
        <v>0.33333333333333331</v>
      </c>
      <c r="AR206" s="81">
        <f>+M206/AP206</f>
        <v>0.11904761904761904</v>
      </c>
      <c r="AS206" s="81">
        <f>+(P206+S206+W206+Z206+AC206+AG206+2)/AP206</f>
        <v>0.54761904761904767</v>
      </c>
    </row>
    <row r="207" spans="1:45" x14ac:dyDescent="0.25">
      <c r="A207" s="61"/>
      <c r="B207" s="61"/>
      <c r="C207" s="61"/>
      <c r="D207" s="61"/>
      <c r="E207" s="66"/>
      <c r="F207" s="63"/>
      <c r="G207" s="62"/>
      <c r="H207" s="63"/>
      <c r="I207" s="63"/>
      <c r="J207" s="62"/>
      <c r="K207" s="63"/>
      <c r="L207" s="63"/>
      <c r="M207" s="62"/>
      <c r="N207" s="63"/>
      <c r="O207" s="63"/>
      <c r="P207" s="62"/>
      <c r="Q207" s="63"/>
      <c r="R207" s="63"/>
      <c r="S207" s="62"/>
      <c r="T207" s="63"/>
      <c r="U207" s="63"/>
      <c r="V207" s="63"/>
      <c r="W207" s="62"/>
      <c r="X207" s="63"/>
      <c r="Y207" s="63"/>
      <c r="Z207" s="62"/>
      <c r="AA207" s="63"/>
      <c r="AB207" s="63"/>
      <c r="AC207" s="62"/>
      <c r="AD207" s="63"/>
      <c r="AE207" s="63"/>
      <c r="AF207" s="63"/>
      <c r="AG207" s="62"/>
      <c r="AH207" s="61"/>
      <c r="AI207" s="8" t="s">
        <v>94</v>
      </c>
      <c r="AJ207" s="8" t="s">
        <v>23</v>
      </c>
      <c r="AK207" s="8"/>
      <c r="AL207" s="38">
        <v>4.5</v>
      </c>
      <c r="AM207" s="18">
        <v>45572</v>
      </c>
      <c r="AN207" s="18">
        <v>45576</v>
      </c>
      <c r="AO207" s="7">
        <v>5</v>
      </c>
      <c r="AP207" s="84"/>
      <c r="AQ207" s="81"/>
      <c r="AR207" s="81"/>
      <c r="AS207" s="81"/>
    </row>
    <row r="208" spans="1:45" x14ac:dyDescent="0.25">
      <c r="A208" s="61"/>
      <c r="B208" s="61"/>
      <c r="C208" s="61"/>
      <c r="D208" s="61"/>
      <c r="E208" s="66"/>
      <c r="F208" s="63"/>
      <c r="G208" s="62"/>
      <c r="H208" s="63"/>
      <c r="I208" s="63"/>
      <c r="J208" s="62"/>
      <c r="K208" s="63"/>
      <c r="L208" s="63"/>
      <c r="M208" s="62"/>
      <c r="N208" s="63"/>
      <c r="O208" s="63"/>
      <c r="P208" s="62"/>
      <c r="Q208" s="63"/>
      <c r="R208" s="63"/>
      <c r="S208" s="62"/>
      <c r="T208" s="63"/>
      <c r="U208" s="63"/>
      <c r="V208" s="63"/>
      <c r="W208" s="62"/>
      <c r="X208" s="63"/>
      <c r="Y208" s="63"/>
      <c r="Z208" s="62"/>
      <c r="AA208" s="63"/>
      <c r="AB208" s="63"/>
      <c r="AC208" s="62"/>
      <c r="AD208" s="63"/>
      <c r="AE208" s="63"/>
      <c r="AF208" s="63"/>
      <c r="AG208" s="62"/>
      <c r="AH208" s="61"/>
      <c r="AI208" s="8" t="s">
        <v>175</v>
      </c>
      <c r="AJ208" s="8" t="s">
        <v>26</v>
      </c>
      <c r="AK208" s="8" t="s">
        <v>79</v>
      </c>
      <c r="AL208" s="38">
        <v>2.5</v>
      </c>
      <c r="AM208" s="18">
        <v>45572</v>
      </c>
      <c r="AN208" s="18">
        <v>45576</v>
      </c>
      <c r="AO208" s="7">
        <v>5</v>
      </c>
      <c r="AP208" s="84"/>
      <c r="AQ208" s="81"/>
      <c r="AR208" s="81"/>
      <c r="AS208" s="81"/>
    </row>
    <row r="209" spans="1:45" ht="25.5" x14ac:dyDescent="0.25">
      <c r="A209" s="61"/>
      <c r="B209" s="61"/>
      <c r="C209" s="61"/>
      <c r="D209" s="61"/>
      <c r="E209" s="66">
        <v>44972</v>
      </c>
      <c r="F209" s="63"/>
      <c r="G209" s="62"/>
      <c r="H209" s="63"/>
      <c r="I209" s="63"/>
      <c r="J209" s="62"/>
      <c r="K209" s="63"/>
      <c r="L209" s="63"/>
      <c r="M209" s="62"/>
      <c r="N209" s="63"/>
      <c r="O209" s="63"/>
      <c r="P209" s="62"/>
      <c r="Q209" s="63"/>
      <c r="R209" s="63"/>
      <c r="S209" s="62"/>
      <c r="T209" s="63"/>
      <c r="U209" s="63"/>
      <c r="V209" s="63"/>
      <c r="W209" s="62"/>
      <c r="X209" s="63"/>
      <c r="Y209" s="63"/>
      <c r="Z209" s="62"/>
      <c r="AA209" s="63"/>
      <c r="AB209" s="63"/>
      <c r="AC209" s="62"/>
      <c r="AD209" s="63"/>
      <c r="AE209" s="63"/>
      <c r="AF209" s="63"/>
      <c r="AG209" s="62"/>
      <c r="AH209" s="61"/>
      <c r="AI209" s="8" t="s">
        <v>173</v>
      </c>
      <c r="AJ209" s="8" t="s">
        <v>31</v>
      </c>
      <c r="AK209" s="8" t="s">
        <v>150</v>
      </c>
      <c r="AL209" s="38">
        <v>2.5</v>
      </c>
      <c r="AM209" s="18">
        <v>45572</v>
      </c>
      <c r="AN209" s="18">
        <v>45576</v>
      </c>
      <c r="AO209" s="7">
        <v>5</v>
      </c>
      <c r="AP209" s="84"/>
      <c r="AQ209" s="81"/>
      <c r="AR209" s="81"/>
      <c r="AS209" s="81"/>
    </row>
    <row r="210" spans="1:45" ht="25.5" x14ac:dyDescent="0.25">
      <c r="A210" s="61">
        <v>8</v>
      </c>
      <c r="B210" s="61" t="s">
        <v>41</v>
      </c>
      <c r="C210" s="61" t="s">
        <v>191</v>
      </c>
      <c r="D210" s="61" t="s">
        <v>89</v>
      </c>
      <c r="E210" s="66">
        <v>45552</v>
      </c>
      <c r="F210" s="63">
        <f>+WORKDAY.INTL(E210,G210-1,1,[6]Festivos!$A$1:$S$1)</f>
        <v>45565</v>
      </c>
      <c r="G210" s="62">
        <v>10</v>
      </c>
      <c r="H210" s="63">
        <f>WORKDAY(F210,1,[6]Festivos!$A$1:$S$1)</f>
        <v>45566</v>
      </c>
      <c r="I210" s="63">
        <f>+WORKDAY.INTL(H210,J210-1,1,[6]Festivos!$A$1:$S$1)</f>
        <v>45568</v>
      </c>
      <c r="J210" s="62">
        <v>3</v>
      </c>
      <c r="K210" s="63">
        <f>WORKDAY(I210,1,[6]Festivos!$A$1:$S$1)</f>
        <v>45569</v>
      </c>
      <c r="L210" s="63">
        <f>+WORKDAY.INTL(K210,M210-1,1,[6]Festivos!$A$1:$S$1)</f>
        <v>45583</v>
      </c>
      <c r="M210" s="62">
        <v>10</v>
      </c>
      <c r="N210" s="63">
        <f>WORKDAY(L210,1,[6]Festivos!$A$1:$S$1)</f>
        <v>45586</v>
      </c>
      <c r="O210" s="63">
        <f>+WORKDAY.INTL(N210,P210-1,1,[6]Festivos!$A$1:$S$1)</f>
        <v>45588</v>
      </c>
      <c r="P210" s="62">
        <v>3</v>
      </c>
      <c r="Q210" s="63">
        <f>WORKDAY(O210,1,[6]Festivos!$A$1:$S$1)</f>
        <v>45589</v>
      </c>
      <c r="R210" s="63">
        <f>+WORKDAY.INTL(Q210,S210-1,1,[6]Festivos!$A$1:$S$1)</f>
        <v>45593</v>
      </c>
      <c r="S210" s="62">
        <v>3</v>
      </c>
      <c r="T210" s="63">
        <f>+R210</f>
        <v>45593</v>
      </c>
      <c r="U210" s="63">
        <f>WORKDAY(T210,1,[6]Festivos!$A$1:$S$1)</f>
        <v>45594</v>
      </c>
      <c r="V210" s="63">
        <f>+WORKDAY.INTL(U210,W210-1,1,[6]Festivos!$A$1:$S$1)</f>
        <v>45597</v>
      </c>
      <c r="W210" s="62">
        <v>4</v>
      </c>
      <c r="X210" s="63">
        <f>WORKDAY(V210,1,[6]Festivos!$A$1:$S$1)</f>
        <v>45601</v>
      </c>
      <c r="Y210" s="63">
        <f>+WORKDAY.INTL(X210,Z210-1,1,[6]Festivos!$A$1:$S$1)</f>
        <v>45603</v>
      </c>
      <c r="Z210" s="62">
        <v>3</v>
      </c>
      <c r="AA210" s="63">
        <f>WORKDAY(Y210,1,[6]Festivos!$A$1:$S$1)</f>
        <v>45604</v>
      </c>
      <c r="AB210" s="63">
        <f>+WORKDAY.INTL(AA210,AC210-1,1,[6]Festivos!$A$1:$S$1)</f>
        <v>45609</v>
      </c>
      <c r="AC210" s="62">
        <v>3</v>
      </c>
      <c r="AD210" s="63">
        <f>+AB210</f>
        <v>45609</v>
      </c>
      <c r="AE210" s="63">
        <f>WORKDAY(AD210,1,[6]Festivos!$A$1:$S$1)</f>
        <v>45610</v>
      </c>
      <c r="AF210" s="63">
        <f>+WORKDAY.INTL(AE210,AG210-1,1,[6]Festivos!$A$1:$S$1)</f>
        <v>45610</v>
      </c>
      <c r="AG210" s="62">
        <v>1</v>
      </c>
      <c r="AH210" s="61">
        <v>5</v>
      </c>
      <c r="AI210" s="8" t="s">
        <v>179</v>
      </c>
      <c r="AJ210" s="8" t="s">
        <v>26</v>
      </c>
      <c r="AK210" s="8" t="s">
        <v>100</v>
      </c>
      <c r="AL210" s="38">
        <v>0</v>
      </c>
      <c r="AM210" s="18">
        <v>45569</v>
      </c>
      <c r="AN210" s="18">
        <v>45583</v>
      </c>
      <c r="AO210" s="7">
        <v>10</v>
      </c>
      <c r="AP210" s="84">
        <f>+G210+J210+M210+P210+S210+W210+Z210+AC210+AG210+2</f>
        <v>42</v>
      </c>
      <c r="AQ210" s="81">
        <f>+(G210+J210)/AP210</f>
        <v>0.30952380952380953</v>
      </c>
      <c r="AR210" s="81">
        <f>+M210/AP210</f>
        <v>0.23809523809523808</v>
      </c>
      <c r="AS210" s="81">
        <f>+(P210+S210+W210+Z210+AC210+AG210+2)/AP210</f>
        <v>0.45238095238095238</v>
      </c>
    </row>
    <row r="211" spans="1:45" ht="25.5" x14ac:dyDescent="0.25">
      <c r="A211" s="61"/>
      <c r="B211" s="61"/>
      <c r="C211" s="61"/>
      <c r="D211" s="61"/>
      <c r="E211" s="66"/>
      <c r="F211" s="63"/>
      <c r="G211" s="62"/>
      <c r="H211" s="63"/>
      <c r="I211" s="63"/>
      <c r="J211" s="62"/>
      <c r="K211" s="63"/>
      <c r="L211" s="63"/>
      <c r="M211" s="62"/>
      <c r="N211" s="63"/>
      <c r="O211" s="63"/>
      <c r="P211" s="62"/>
      <c r="Q211" s="63"/>
      <c r="R211" s="63"/>
      <c r="S211" s="62"/>
      <c r="T211" s="63"/>
      <c r="U211" s="63"/>
      <c r="V211" s="63"/>
      <c r="W211" s="62"/>
      <c r="X211" s="63"/>
      <c r="Y211" s="63"/>
      <c r="Z211" s="62"/>
      <c r="AA211" s="63"/>
      <c r="AB211" s="63"/>
      <c r="AC211" s="62"/>
      <c r="AD211" s="63"/>
      <c r="AE211" s="63"/>
      <c r="AF211" s="63"/>
      <c r="AG211" s="62"/>
      <c r="AH211" s="61"/>
      <c r="AI211" s="8" t="s">
        <v>192</v>
      </c>
      <c r="AJ211" s="8" t="s">
        <v>31</v>
      </c>
      <c r="AK211" s="8" t="s">
        <v>79</v>
      </c>
      <c r="AL211" s="38">
        <v>4.5</v>
      </c>
      <c r="AM211" s="18">
        <v>45572</v>
      </c>
      <c r="AN211" s="18">
        <v>45583</v>
      </c>
      <c r="AO211" s="7">
        <v>10</v>
      </c>
      <c r="AP211" s="84"/>
      <c r="AQ211" s="81"/>
      <c r="AR211" s="81"/>
      <c r="AS211" s="81"/>
    </row>
    <row r="212" spans="1:45" ht="25.5" x14ac:dyDescent="0.25">
      <c r="A212" s="61"/>
      <c r="B212" s="61"/>
      <c r="C212" s="61"/>
      <c r="D212" s="61"/>
      <c r="E212" s="66"/>
      <c r="F212" s="63"/>
      <c r="G212" s="62"/>
      <c r="H212" s="63"/>
      <c r="I212" s="63"/>
      <c r="J212" s="62"/>
      <c r="K212" s="63"/>
      <c r="L212" s="63"/>
      <c r="M212" s="62"/>
      <c r="N212" s="63"/>
      <c r="O212" s="63"/>
      <c r="P212" s="62"/>
      <c r="Q212" s="63"/>
      <c r="R212" s="63"/>
      <c r="S212" s="62"/>
      <c r="T212" s="63"/>
      <c r="U212" s="63"/>
      <c r="V212" s="63"/>
      <c r="W212" s="62"/>
      <c r="X212" s="63"/>
      <c r="Y212" s="63"/>
      <c r="Z212" s="62"/>
      <c r="AA212" s="63"/>
      <c r="AB212" s="63"/>
      <c r="AC212" s="62"/>
      <c r="AD212" s="63"/>
      <c r="AE212" s="63"/>
      <c r="AF212" s="63"/>
      <c r="AG212" s="62"/>
      <c r="AH212" s="61"/>
      <c r="AI212" s="8" t="s">
        <v>181</v>
      </c>
      <c r="AJ212" s="8" t="s">
        <v>39</v>
      </c>
      <c r="AK212" s="8" t="s">
        <v>182</v>
      </c>
      <c r="AL212" s="38">
        <v>0</v>
      </c>
      <c r="AM212" s="18">
        <v>45569</v>
      </c>
      <c r="AN212" s="18">
        <v>45583</v>
      </c>
      <c r="AO212" s="7">
        <v>10</v>
      </c>
      <c r="AP212" s="84"/>
      <c r="AQ212" s="81"/>
      <c r="AR212" s="81"/>
      <c r="AS212" s="81"/>
    </row>
    <row r="213" spans="1:45" ht="25.5" x14ac:dyDescent="0.25">
      <c r="A213" s="61"/>
      <c r="B213" s="61"/>
      <c r="C213" s="61"/>
      <c r="D213" s="61"/>
      <c r="E213" s="66"/>
      <c r="F213" s="63" t="e">
        <f>+WORKDAY.INTL(E213,G213-1,1,[6]Festivos!$A$1:$S$1)</f>
        <v>#NUM!</v>
      </c>
      <c r="G213" s="62"/>
      <c r="H213" s="63" t="e">
        <f>WORKDAY(F213,1,[6]Festivos!$A$1:$S$1)</f>
        <v>#NUM!</v>
      </c>
      <c r="I213" s="63" t="e">
        <f>+WORKDAY.INTL(H213,J213-1,1,[6]Festivos!$A$1:$S$1)</f>
        <v>#NUM!</v>
      </c>
      <c r="J213" s="62"/>
      <c r="K213" s="63" t="e">
        <f>WORKDAY(I213,1,[6]Festivos!$A$1:$S$1)</f>
        <v>#NUM!</v>
      </c>
      <c r="L213" s="63" t="e">
        <f>+WORKDAY.INTL(K213,M213-1,1,[6]Festivos!$A$1:$S$1)</f>
        <v>#NUM!</v>
      </c>
      <c r="M213" s="62"/>
      <c r="N213" s="63" t="e">
        <f>WORKDAY(L213,1,[6]Festivos!$A$1:$S$1)</f>
        <v>#NUM!</v>
      </c>
      <c r="O213" s="63" t="e">
        <f>+WORKDAY.INTL(N213,P213-1,1,[6]Festivos!$A$1:$S$1)</f>
        <v>#NUM!</v>
      </c>
      <c r="P213" s="62"/>
      <c r="Q213" s="63" t="e">
        <f>WORKDAY(O213,1,[6]Festivos!$A$1:$S$1)</f>
        <v>#NUM!</v>
      </c>
      <c r="R213" s="63" t="e">
        <f>+WORKDAY.INTL(Q213,S213-1,1,[6]Festivos!$A$1:$S$1)</f>
        <v>#NUM!</v>
      </c>
      <c r="S213" s="62"/>
      <c r="T213" s="63"/>
      <c r="U213" s="63">
        <f>WORKDAY(T213,1,[6]Festivos!$A$1:$S$1)</f>
        <v>2</v>
      </c>
      <c r="V213" s="63" t="e">
        <f>+WORKDAY.INTL(U213,W213-1,1,[6]Festivos!$A$1:$S$1)</f>
        <v>#NUM!</v>
      </c>
      <c r="W213" s="62"/>
      <c r="X213" s="63" t="e">
        <f>WORKDAY(V213,1,[6]Festivos!$A$1:$S$1)</f>
        <v>#NUM!</v>
      </c>
      <c r="Y213" s="63" t="e">
        <f>+WORKDAY.INTL(X213,Z213-1,1,[6]Festivos!$A$1:$S$1)</f>
        <v>#NUM!</v>
      </c>
      <c r="Z213" s="62"/>
      <c r="AA213" s="63" t="e">
        <f>WORKDAY(Y213,1,[6]Festivos!$A$1:$S$1)</f>
        <v>#NUM!</v>
      </c>
      <c r="AB213" s="63" t="e">
        <f>+WORKDAY.INTL(AA213,AC213-1,1,[6]Festivos!$A$1:$S$1)</f>
        <v>#NUM!</v>
      </c>
      <c r="AC213" s="62"/>
      <c r="AD213" s="63"/>
      <c r="AE213" s="63">
        <f>WORKDAY(AD213,1,[6]Festivos!$A$1:$S$1)</f>
        <v>2</v>
      </c>
      <c r="AF213" s="63" t="e">
        <f>+WORKDAY.INTL(AE213,AG213-1,1,[6]Festivos!$A$1:$S$1)</f>
        <v>#NUM!</v>
      </c>
      <c r="AG213" s="62"/>
      <c r="AH213" s="61"/>
      <c r="AI213" s="8" t="s">
        <v>177</v>
      </c>
      <c r="AJ213" s="8" t="s">
        <v>23</v>
      </c>
      <c r="AK213" s="8" t="s">
        <v>150</v>
      </c>
      <c r="AL213" s="38">
        <v>0</v>
      </c>
      <c r="AM213" s="18">
        <v>45569</v>
      </c>
      <c r="AN213" s="18">
        <v>45583</v>
      </c>
      <c r="AO213" s="7">
        <v>10</v>
      </c>
      <c r="AP213" s="84"/>
      <c r="AQ213" s="81"/>
      <c r="AR213" s="81"/>
      <c r="AS213" s="81"/>
    </row>
    <row r="214" spans="1:45" x14ac:dyDescent="0.25">
      <c r="A214" s="61"/>
      <c r="B214" s="61"/>
      <c r="C214" s="61"/>
      <c r="D214" s="61"/>
      <c r="E214" s="66">
        <v>44972</v>
      </c>
      <c r="F214" s="63"/>
      <c r="G214" s="62"/>
      <c r="H214" s="63"/>
      <c r="I214" s="63"/>
      <c r="J214" s="62"/>
      <c r="K214" s="63"/>
      <c r="L214" s="63"/>
      <c r="M214" s="62"/>
      <c r="N214" s="63"/>
      <c r="O214" s="63"/>
      <c r="P214" s="62"/>
      <c r="Q214" s="63"/>
      <c r="R214" s="63"/>
      <c r="S214" s="62"/>
      <c r="T214" s="63"/>
      <c r="U214" s="63"/>
      <c r="V214" s="63"/>
      <c r="W214" s="62"/>
      <c r="X214" s="63"/>
      <c r="Y214" s="63"/>
      <c r="Z214" s="62"/>
      <c r="AA214" s="63"/>
      <c r="AB214" s="63"/>
      <c r="AC214" s="62"/>
      <c r="AD214" s="63"/>
      <c r="AE214" s="63"/>
      <c r="AF214" s="63"/>
      <c r="AG214" s="62"/>
      <c r="AH214" s="61"/>
      <c r="AI214" s="8" t="s">
        <v>94</v>
      </c>
      <c r="AJ214" s="8" t="s">
        <v>23</v>
      </c>
      <c r="AK214" s="8" t="s">
        <v>79</v>
      </c>
      <c r="AL214" s="38">
        <v>4.5</v>
      </c>
      <c r="AM214" s="18">
        <v>45572</v>
      </c>
      <c r="AN214" s="18">
        <v>45576</v>
      </c>
      <c r="AO214" s="7">
        <v>5</v>
      </c>
      <c r="AP214" s="85"/>
      <c r="AQ214" s="81"/>
      <c r="AR214" s="81"/>
      <c r="AS214" s="81"/>
    </row>
    <row r="215" spans="1:45" ht="25.5" x14ac:dyDescent="0.25">
      <c r="A215" s="61">
        <v>9</v>
      </c>
      <c r="B215" s="61" t="s">
        <v>41</v>
      </c>
      <c r="C215" s="61" t="s">
        <v>193</v>
      </c>
      <c r="D215" s="61" t="s">
        <v>89</v>
      </c>
      <c r="E215" s="66">
        <v>45594</v>
      </c>
      <c r="F215" s="98">
        <f>+WORKDAY.INTL(E215,G215-1,1,[6]Festivos!$A$1:$S$1)</f>
        <v>45608</v>
      </c>
      <c r="G215" s="62">
        <v>9</v>
      </c>
      <c r="H215" s="98">
        <f>WORKDAY(F215,1,[6]Festivos!$A$1:$S$1)</f>
        <v>45609</v>
      </c>
      <c r="I215" s="98">
        <f>+WORKDAY.INTL(H215,J215-1,1,[6]Festivos!$A$1:$S$1)</f>
        <v>45611</v>
      </c>
      <c r="J215" s="95">
        <v>3</v>
      </c>
      <c r="K215" s="98">
        <f>WORKDAY(I215,1,[6]Festivos!$A$1:$S$1)</f>
        <v>45614</v>
      </c>
      <c r="L215" s="98">
        <f>+WORKDAY.INTL(K215,M215-1,1,[6]Festivos!$A$1:$S$1)</f>
        <v>45618</v>
      </c>
      <c r="M215" s="95">
        <v>5</v>
      </c>
      <c r="N215" s="98">
        <f>WORKDAY(L215,1,[6]Festivos!$A$1:$S$1)</f>
        <v>45621</v>
      </c>
      <c r="O215" s="98">
        <f>+WORKDAY.INTL(N215,P215-1,1,[6]Festivos!$A$1:$S$1)</f>
        <v>45623</v>
      </c>
      <c r="P215" s="95">
        <v>3</v>
      </c>
      <c r="Q215" s="98">
        <f>WORKDAY(O215,1,[6]Festivos!$A$1:$S$1)</f>
        <v>45624</v>
      </c>
      <c r="R215" s="98">
        <f>+WORKDAY.INTL(Q215,S215-1,1,[6]Festivos!$A$1:$S$1)</f>
        <v>45628</v>
      </c>
      <c r="S215" s="95">
        <v>3</v>
      </c>
      <c r="T215" s="63">
        <f>+R215</f>
        <v>45628</v>
      </c>
      <c r="U215" s="98">
        <f>WORKDAY(T215,1,[6]Festivos!$A$1:$S$1)</f>
        <v>45629</v>
      </c>
      <c r="V215" s="98">
        <f>+WORKDAY.INTL(U215,W215-1,1,[6]Festivos!$A$1:$S$1)</f>
        <v>45631</v>
      </c>
      <c r="W215" s="95">
        <v>3</v>
      </c>
      <c r="X215" s="98">
        <f>WORKDAY(V215,1,[6]Festivos!$A$1:$S$1)</f>
        <v>45632</v>
      </c>
      <c r="Y215" s="98">
        <f>+WORKDAY.INTL(X215,Z215-1,1,[6]Festivos!$A$1:$S$1)</f>
        <v>45635</v>
      </c>
      <c r="Z215" s="95">
        <v>2</v>
      </c>
      <c r="AA215" s="98">
        <f>WORKDAY(Y215,1,[6]Festivos!$A$1:$S$1)</f>
        <v>45636</v>
      </c>
      <c r="AB215" s="98">
        <f>+WORKDAY.INTL(AA215,AC215-1,1,[6]Festivos!$A$1:$S$1)</f>
        <v>45638</v>
      </c>
      <c r="AC215" s="95">
        <v>3</v>
      </c>
      <c r="AD215" s="63">
        <f>+AB215</f>
        <v>45638</v>
      </c>
      <c r="AE215" s="98">
        <f>WORKDAY(AD215,1,[6]Festivos!$A$1:$S$1)</f>
        <v>45639</v>
      </c>
      <c r="AF215" s="98">
        <f>+WORKDAY.INTL(AE215,AG215-1,1,[6]Festivos!$A$1:$S$1)</f>
        <v>45639</v>
      </c>
      <c r="AG215" s="95">
        <v>1</v>
      </c>
      <c r="AH215" s="97">
        <v>4</v>
      </c>
      <c r="AI215" s="8" t="s">
        <v>177</v>
      </c>
      <c r="AJ215" s="8" t="s">
        <v>23</v>
      </c>
      <c r="AK215" s="8" t="s">
        <v>150</v>
      </c>
      <c r="AL215" s="38">
        <v>4.5</v>
      </c>
      <c r="AM215" s="18">
        <v>45614</v>
      </c>
      <c r="AN215" s="18">
        <v>45618</v>
      </c>
      <c r="AO215" s="7">
        <v>5</v>
      </c>
      <c r="AP215" s="84">
        <f>+G215+J215+M215+P215+S215+W215+Z215+AC215+AG215+2</f>
        <v>34</v>
      </c>
      <c r="AQ215" s="81">
        <f>+(G215+J215)/AP215</f>
        <v>0.35294117647058826</v>
      </c>
      <c r="AR215" s="81">
        <f>+M215/AP215</f>
        <v>0.14705882352941177</v>
      </c>
      <c r="AS215" s="81">
        <f>+(P215+S215+W215+Z215+AC215+AG215+2)/AP215</f>
        <v>0.5</v>
      </c>
    </row>
    <row r="216" spans="1:45" ht="25.5" x14ac:dyDescent="0.25">
      <c r="A216" s="61"/>
      <c r="B216" s="61"/>
      <c r="C216" s="61"/>
      <c r="D216" s="61"/>
      <c r="E216" s="66"/>
      <c r="F216" s="98"/>
      <c r="G216" s="62"/>
      <c r="H216" s="98"/>
      <c r="I216" s="98"/>
      <c r="J216" s="95"/>
      <c r="K216" s="98"/>
      <c r="L216" s="98"/>
      <c r="M216" s="95"/>
      <c r="N216" s="98"/>
      <c r="O216" s="98"/>
      <c r="P216" s="95"/>
      <c r="Q216" s="98"/>
      <c r="R216" s="98"/>
      <c r="S216" s="95"/>
      <c r="T216" s="63"/>
      <c r="U216" s="98"/>
      <c r="V216" s="98"/>
      <c r="W216" s="95"/>
      <c r="X216" s="98"/>
      <c r="Y216" s="98"/>
      <c r="Z216" s="95"/>
      <c r="AA216" s="98"/>
      <c r="AB216" s="98"/>
      <c r="AC216" s="95"/>
      <c r="AD216" s="63"/>
      <c r="AE216" s="98"/>
      <c r="AF216" s="98"/>
      <c r="AG216" s="95"/>
      <c r="AH216" s="97"/>
      <c r="AI216" s="8" t="s">
        <v>179</v>
      </c>
      <c r="AJ216" s="8" t="s">
        <v>26</v>
      </c>
      <c r="AK216" s="8" t="s">
        <v>100</v>
      </c>
      <c r="AL216" s="38">
        <v>4.5</v>
      </c>
      <c r="AM216" s="18">
        <v>45614</v>
      </c>
      <c r="AN216" s="18">
        <v>45618</v>
      </c>
      <c r="AO216" s="7">
        <v>5</v>
      </c>
      <c r="AP216" s="84"/>
      <c r="AQ216" s="81"/>
      <c r="AR216" s="81"/>
      <c r="AS216" s="81"/>
    </row>
    <row r="217" spans="1:45" x14ac:dyDescent="0.25">
      <c r="A217" s="61"/>
      <c r="B217" s="61"/>
      <c r="C217" s="61"/>
      <c r="D217" s="61"/>
      <c r="E217" s="66"/>
      <c r="F217" s="98" t="e">
        <f>+WORKDAY.INTL(E217,G217-1,1,[6]Festivos!$A$1:$S$1)</f>
        <v>#NUM!</v>
      </c>
      <c r="G217" s="62"/>
      <c r="H217" s="98" t="e">
        <f>WORKDAY(F217,1,[6]Festivos!$A$1:$S$1)</f>
        <v>#NUM!</v>
      </c>
      <c r="I217" s="98" t="e">
        <f>+WORKDAY.INTL(H217,J217-1,1,[6]Festivos!$A$1:$S$1)</f>
        <v>#NUM!</v>
      </c>
      <c r="J217" s="95"/>
      <c r="K217" s="98" t="e">
        <f>WORKDAY(I217,1,[6]Festivos!$A$1:$S$1)</f>
        <v>#NUM!</v>
      </c>
      <c r="L217" s="98" t="e">
        <f>+WORKDAY.INTL(K217,M217-1,1,[6]Festivos!$A$1:$S$1)</f>
        <v>#NUM!</v>
      </c>
      <c r="M217" s="95"/>
      <c r="N217" s="98" t="e">
        <f>WORKDAY(L217,1,[6]Festivos!$A$1:$S$1)</f>
        <v>#NUM!</v>
      </c>
      <c r="O217" s="98" t="e">
        <f>+WORKDAY.INTL(N217,P217-1,1,[6]Festivos!$A$1:$S$1)</f>
        <v>#NUM!</v>
      </c>
      <c r="P217" s="95"/>
      <c r="Q217" s="98" t="e">
        <f>WORKDAY(O217,1,[6]Festivos!$A$1:$S$1)</f>
        <v>#NUM!</v>
      </c>
      <c r="R217" s="98" t="e">
        <f>+WORKDAY.INTL(Q217,S217-1,1,[6]Festivos!$A$1:$S$1)</f>
        <v>#NUM!</v>
      </c>
      <c r="S217" s="95"/>
      <c r="T217" s="63"/>
      <c r="U217" s="98">
        <f>WORKDAY(T217,1,[6]Festivos!$A$1:$S$1)</f>
        <v>2</v>
      </c>
      <c r="V217" s="98" t="e">
        <f>+WORKDAY.INTL(U217,W217-1,1,[6]Festivos!$A$1:$S$1)</f>
        <v>#NUM!</v>
      </c>
      <c r="W217" s="95"/>
      <c r="X217" s="98" t="e">
        <f>WORKDAY(V217,1,[6]Festivos!$A$1:$S$1)</f>
        <v>#NUM!</v>
      </c>
      <c r="Y217" s="98" t="e">
        <f>+WORKDAY.INTL(X217,Z217-1,1,[6]Festivos!$A$1:$S$1)</f>
        <v>#NUM!</v>
      </c>
      <c r="Z217" s="95"/>
      <c r="AA217" s="98" t="e">
        <f>WORKDAY(Y217,1,[6]Festivos!$A$1:$S$1)</f>
        <v>#NUM!</v>
      </c>
      <c r="AB217" s="98" t="e">
        <f>+WORKDAY.INTL(AA217,AC217-1,1,[6]Festivos!$A$1:$S$1)</f>
        <v>#NUM!</v>
      </c>
      <c r="AC217" s="95"/>
      <c r="AD217" s="63"/>
      <c r="AE217" s="98">
        <f>WORKDAY(AD217,1,[6]Festivos!$A$1:$S$1)</f>
        <v>2</v>
      </c>
      <c r="AF217" s="98" t="e">
        <f>+WORKDAY.INTL(AE217,AG217-1,1,[6]Festivos!$A$1:$S$1)</f>
        <v>#NUM!</v>
      </c>
      <c r="AG217" s="95"/>
      <c r="AH217" s="97"/>
      <c r="AI217" s="8" t="s">
        <v>178</v>
      </c>
      <c r="AJ217" s="8" t="s">
        <v>31</v>
      </c>
      <c r="AK217" s="8" t="s">
        <v>79</v>
      </c>
      <c r="AL217" s="38">
        <v>4.5</v>
      </c>
      <c r="AM217" s="18">
        <v>45614</v>
      </c>
      <c r="AN217" s="18">
        <v>45618</v>
      </c>
      <c r="AO217" s="7">
        <v>5</v>
      </c>
      <c r="AP217" s="84"/>
      <c r="AQ217" s="81"/>
      <c r="AR217" s="81"/>
      <c r="AS217" s="81"/>
    </row>
    <row r="218" spans="1:45" ht="25.5" x14ac:dyDescent="0.25">
      <c r="A218" s="61"/>
      <c r="B218" s="61"/>
      <c r="C218" s="61"/>
      <c r="D218" s="61"/>
      <c r="E218" s="66"/>
      <c r="F218" s="98"/>
      <c r="G218" s="62"/>
      <c r="H218" s="98"/>
      <c r="I218" s="98"/>
      <c r="J218" s="95"/>
      <c r="K218" s="98"/>
      <c r="L218" s="98"/>
      <c r="M218" s="95"/>
      <c r="N218" s="98"/>
      <c r="O218" s="98"/>
      <c r="P218" s="95"/>
      <c r="Q218" s="98"/>
      <c r="R218" s="98"/>
      <c r="S218" s="95"/>
      <c r="T218" s="63"/>
      <c r="U218" s="98"/>
      <c r="V218" s="98"/>
      <c r="W218" s="95"/>
      <c r="X218" s="98"/>
      <c r="Y218" s="98"/>
      <c r="Z218" s="95"/>
      <c r="AA218" s="98"/>
      <c r="AB218" s="98"/>
      <c r="AC218" s="95"/>
      <c r="AD218" s="63"/>
      <c r="AE218" s="98"/>
      <c r="AF218" s="98"/>
      <c r="AG218" s="95"/>
      <c r="AH218" s="97"/>
      <c r="AI218" s="8" t="s">
        <v>173</v>
      </c>
      <c r="AJ218" s="8" t="s">
        <v>31</v>
      </c>
      <c r="AK218" s="8" t="s">
        <v>150</v>
      </c>
      <c r="AL218" s="38">
        <v>4.5</v>
      </c>
      <c r="AM218" s="18">
        <v>45614</v>
      </c>
      <c r="AN218" s="18">
        <v>45618</v>
      </c>
      <c r="AO218" s="7">
        <v>5</v>
      </c>
      <c r="AP218" s="84"/>
      <c r="AQ218" s="81"/>
      <c r="AR218" s="81"/>
      <c r="AS218" s="81"/>
    </row>
    <row r="219" spans="1:45" x14ac:dyDescent="0.25">
      <c r="A219" s="61">
        <v>1</v>
      </c>
      <c r="B219" s="61" t="s">
        <v>25</v>
      </c>
      <c r="C219" s="61" t="s">
        <v>194</v>
      </c>
      <c r="D219" s="61" t="s">
        <v>53</v>
      </c>
      <c r="E219" s="66">
        <v>45337</v>
      </c>
      <c r="F219" s="63">
        <f>+WORKDAY.INTL(E219,G219-1,1,[7]Festivos!$A$1:$S$1)</f>
        <v>45351</v>
      </c>
      <c r="G219" s="62">
        <v>11</v>
      </c>
      <c r="H219" s="63">
        <f>WORKDAY(F219,1,[7]Festivos!$A$1:$S$1)</f>
        <v>45352</v>
      </c>
      <c r="I219" s="63">
        <f>+WORKDAY.INTL(H219,J219-1,1,[7]Festivos!$A$1:$S$1)</f>
        <v>45356</v>
      </c>
      <c r="J219" s="62">
        <v>3</v>
      </c>
      <c r="K219" s="63">
        <f>WORKDAY(I219,1,[7]Festivos!$A$1:$S$1)</f>
        <v>45357</v>
      </c>
      <c r="L219" s="63">
        <f>+WORKDAY.INTL(K219,M219-1,1,[7]Festivos!$A$1:$S$1)</f>
        <v>45370</v>
      </c>
      <c r="M219" s="62">
        <v>10</v>
      </c>
      <c r="N219" s="63">
        <f>WORKDAY(L219,1,[7]Festivos!$A$1:$S$1)</f>
        <v>45371</v>
      </c>
      <c r="O219" s="63">
        <f>+WORKDAY.INTL(N219,P219-1,1,[7]Festivos!$A$1:$S$1)</f>
        <v>45384</v>
      </c>
      <c r="P219" s="62">
        <v>5</v>
      </c>
      <c r="Q219" s="63">
        <f>WORKDAY(O219,1,[7]Festivos!$A$1:$S$1)</f>
        <v>45385</v>
      </c>
      <c r="R219" s="63">
        <f>+WORKDAY.INTL(Q219,S219-1,1,[7]Festivos!$A$1:$S$1)</f>
        <v>45387</v>
      </c>
      <c r="S219" s="62">
        <v>3</v>
      </c>
      <c r="T219" s="63">
        <f>+R219</f>
        <v>45387</v>
      </c>
      <c r="U219" s="63">
        <f>WORKDAY(T219,1,[7]Festivos!$A$1:$S$1)</f>
        <v>45390</v>
      </c>
      <c r="V219" s="63">
        <f>+WORKDAY.INTL(U219,W219-1,1,[7]Festivos!$A$1:$S$1)</f>
        <v>45394</v>
      </c>
      <c r="W219" s="62">
        <v>5</v>
      </c>
      <c r="X219" s="63">
        <f>WORKDAY(V219,1,[7]Festivos!$A$1:$S$1)</f>
        <v>45397</v>
      </c>
      <c r="Y219" s="63">
        <f>+WORKDAY.INTL(X219,Z219-1,1,[7]Festivos!$A$1:$S$1)</f>
        <v>45399</v>
      </c>
      <c r="Z219" s="62">
        <v>3</v>
      </c>
      <c r="AA219" s="63">
        <f>WORKDAY(Y219,1,[7]Festivos!$A$1:$S$1)</f>
        <v>45400</v>
      </c>
      <c r="AB219" s="63">
        <f>+WORKDAY.INTL(AA219,AC219-1,1,[7]Festivos!$A$1:$S$1)</f>
        <v>45404</v>
      </c>
      <c r="AC219" s="62">
        <v>3</v>
      </c>
      <c r="AD219" s="63">
        <f>+AB219</f>
        <v>45404</v>
      </c>
      <c r="AE219" s="63">
        <f>WORKDAY(AD219,1,[7]Festivos!$A$1:$S$1)</f>
        <v>45405</v>
      </c>
      <c r="AF219" s="63">
        <f>+WORKDAY.INTL(AE219,AG219-1,1,[7]Festivos!$A$1:$S$1)</f>
        <v>45406</v>
      </c>
      <c r="AG219" s="62">
        <v>2</v>
      </c>
      <c r="AH219" s="61">
        <v>6</v>
      </c>
      <c r="AI219" s="8" t="s">
        <v>94</v>
      </c>
      <c r="AJ219" s="8" t="s">
        <v>23</v>
      </c>
      <c r="AK219" s="8" t="s">
        <v>195</v>
      </c>
      <c r="AL219" s="17">
        <v>11</v>
      </c>
      <c r="AM219" s="18">
        <v>45357</v>
      </c>
      <c r="AN219" s="18">
        <v>45370</v>
      </c>
      <c r="AO219" s="7">
        <v>10</v>
      </c>
      <c r="AP219" s="84">
        <f>+G219+J219+M219+P219+S219+W219+Z219+AC219+AG219+2</f>
        <v>47</v>
      </c>
      <c r="AQ219" s="81">
        <f>+(G219+J219)/AP219</f>
        <v>0.2978723404255319</v>
      </c>
      <c r="AR219" s="81">
        <f>+M219/AP219</f>
        <v>0.21276595744680851</v>
      </c>
      <c r="AS219" s="81">
        <f>+(P219+S219+W219+Z219+AC219+AG219+2)/AP219</f>
        <v>0.48936170212765956</v>
      </c>
    </row>
    <row r="220" spans="1:45" ht="25.5" x14ac:dyDescent="0.25">
      <c r="A220" s="61"/>
      <c r="B220" s="61"/>
      <c r="C220" s="61"/>
      <c r="D220" s="61"/>
      <c r="E220" s="66"/>
      <c r="F220" s="63"/>
      <c r="G220" s="62"/>
      <c r="H220" s="63"/>
      <c r="I220" s="63"/>
      <c r="J220" s="62"/>
      <c r="K220" s="63"/>
      <c r="L220" s="63"/>
      <c r="M220" s="62"/>
      <c r="N220" s="63"/>
      <c r="O220" s="63"/>
      <c r="P220" s="62"/>
      <c r="Q220" s="63"/>
      <c r="R220" s="63"/>
      <c r="S220" s="62"/>
      <c r="T220" s="63"/>
      <c r="U220" s="63"/>
      <c r="V220" s="63"/>
      <c r="W220" s="62"/>
      <c r="X220" s="63"/>
      <c r="Y220" s="63"/>
      <c r="Z220" s="62"/>
      <c r="AA220" s="63"/>
      <c r="AB220" s="63"/>
      <c r="AC220" s="62"/>
      <c r="AD220" s="63"/>
      <c r="AE220" s="63"/>
      <c r="AF220" s="63"/>
      <c r="AG220" s="62"/>
      <c r="AH220" s="61"/>
      <c r="AI220" s="8" t="s">
        <v>196</v>
      </c>
      <c r="AJ220" s="8" t="s">
        <v>26</v>
      </c>
      <c r="AK220" s="8" t="s">
        <v>195</v>
      </c>
      <c r="AL220" s="17"/>
      <c r="AM220" s="18"/>
      <c r="AN220" s="18"/>
      <c r="AO220" s="7">
        <v>10</v>
      </c>
      <c r="AP220" s="84"/>
      <c r="AQ220" s="81"/>
      <c r="AR220" s="81"/>
      <c r="AS220" s="81"/>
    </row>
    <row r="221" spans="1:45" ht="25.5" x14ac:dyDescent="0.25">
      <c r="A221" s="61"/>
      <c r="B221" s="61"/>
      <c r="C221" s="61"/>
      <c r="D221" s="61"/>
      <c r="E221" s="66"/>
      <c r="F221" s="63"/>
      <c r="G221" s="62"/>
      <c r="H221" s="63"/>
      <c r="I221" s="63"/>
      <c r="J221" s="62"/>
      <c r="K221" s="63"/>
      <c r="L221" s="63"/>
      <c r="M221" s="62"/>
      <c r="N221" s="63"/>
      <c r="O221" s="63"/>
      <c r="P221" s="62"/>
      <c r="Q221" s="63"/>
      <c r="R221" s="63"/>
      <c r="S221" s="62"/>
      <c r="T221" s="63"/>
      <c r="U221" s="63"/>
      <c r="V221" s="63"/>
      <c r="W221" s="62"/>
      <c r="X221" s="63"/>
      <c r="Y221" s="63"/>
      <c r="Z221" s="62"/>
      <c r="AA221" s="63"/>
      <c r="AB221" s="63"/>
      <c r="AC221" s="62"/>
      <c r="AD221" s="63"/>
      <c r="AE221" s="63"/>
      <c r="AF221" s="63"/>
      <c r="AG221" s="62"/>
      <c r="AH221" s="61"/>
      <c r="AI221" s="8" t="s">
        <v>197</v>
      </c>
      <c r="AJ221" s="8" t="s">
        <v>24</v>
      </c>
      <c r="AK221" s="8" t="s">
        <v>79</v>
      </c>
      <c r="AL221" s="17"/>
      <c r="AM221" s="18"/>
      <c r="AN221" s="18"/>
      <c r="AO221" s="7">
        <v>10</v>
      </c>
      <c r="AP221" s="84"/>
      <c r="AQ221" s="81"/>
      <c r="AR221" s="81"/>
      <c r="AS221" s="81"/>
    </row>
    <row r="222" spans="1:45" x14ac:dyDescent="0.25">
      <c r="A222" s="61"/>
      <c r="B222" s="61"/>
      <c r="C222" s="61"/>
      <c r="D222" s="61"/>
      <c r="E222" s="66"/>
      <c r="F222" s="63"/>
      <c r="G222" s="62"/>
      <c r="H222" s="63"/>
      <c r="I222" s="63"/>
      <c r="J222" s="62"/>
      <c r="K222" s="63"/>
      <c r="L222" s="63"/>
      <c r="M222" s="62"/>
      <c r="N222" s="63"/>
      <c r="O222" s="63"/>
      <c r="P222" s="62"/>
      <c r="Q222" s="63"/>
      <c r="R222" s="63"/>
      <c r="S222" s="62"/>
      <c r="T222" s="63"/>
      <c r="U222" s="63"/>
      <c r="V222" s="63"/>
      <c r="W222" s="62"/>
      <c r="X222" s="63"/>
      <c r="Y222" s="63"/>
      <c r="Z222" s="62"/>
      <c r="AA222" s="63"/>
      <c r="AB222" s="63"/>
      <c r="AC222" s="62"/>
      <c r="AD222" s="63"/>
      <c r="AE222" s="63"/>
      <c r="AF222" s="63"/>
      <c r="AG222" s="62"/>
      <c r="AH222" s="61"/>
      <c r="AI222" s="8" t="s">
        <v>198</v>
      </c>
      <c r="AJ222" s="8" t="s">
        <v>23</v>
      </c>
      <c r="AK222" s="8" t="s">
        <v>79</v>
      </c>
      <c r="AL222" s="17"/>
      <c r="AM222" s="18"/>
      <c r="AN222" s="18"/>
      <c r="AO222" s="7">
        <v>10</v>
      </c>
      <c r="AP222" s="84"/>
      <c r="AQ222" s="81"/>
      <c r="AR222" s="81"/>
      <c r="AS222" s="81"/>
    </row>
    <row r="223" spans="1:45" ht="25.5" x14ac:dyDescent="0.25">
      <c r="A223" s="61"/>
      <c r="B223" s="61"/>
      <c r="C223" s="61"/>
      <c r="D223" s="61"/>
      <c r="E223" s="66"/>
      <c r="F223" s="63"/>
      <c r="G223" s="62"/>
      <c r="H223" s="63"/>
      <c r="I223" s="63"/>
      <c r="J223" s="62"/>
      <c r="K223" s="63"/>
      <c r="L223" s="63"/>
      <c r="M223" s="62"/>
      <c r="N223" s="63"/>
      <c r="O223" s="63"/>
      <c r="P223" s="62"/>
      <c r="Q223" s="63"/>
      <c r="R223" s="63"/>
      <c r="S223" s="62"/>
      <c r="T223" s="63"/>
      <c r="U223" s="63"/>
      <c r="V223" s="63"/>
      <c r="W223" s="62"/>
      <c r="X223" s="63"/>
      <c r="Y223" s="63"/>
      <c r="Z223" s="62"/>
      <c r="AA223" s="63"/>
      <c r="AB223" s="63"/>
      <c r="AC223" s="62"/>
      <c r="AD223" s="63"/>
      <c r="AE223" s="63"/>
      <c r="AF223" s="63"/>
      <c r="AG223" s="62"/>
      <c r="AH223" s="61"/>
      <c r="AI223" s="8" t="s">
        <v>199</v>
      </c>
      <c r="AJ223" s="8" t="s">
        <v>39</v>
      </c>
      <c r="AK223" s="8" t="s">
        <v>79</v>
      </c>
      <c r="AL223" s="17"/>
      <c r="AM223" s="18"/>
      <c r="AN223" s="18"/>
      <c r="AO223" s="7">
        <v>10</v>
      </c>
      <c r="AP223" s="84"/>
      <c r="AQ223" s="81"/>
      <c r="AR223" s="81"/>
      <c r="AS223" s="81"/>
    </row>
    <row r="224" spans="1:45" x14ac:dyDescent="0.25">
      <c r="A224" s="61"/>
      <c r="B224" s="61"/>
      <c r="C224" s="61"/>
      <c r="D224" s="61"/>
      <c r="E224" s="66"/>
      <c r="F224" s="63"/>
      <c r="G224" s="62"/>
      <c r="H224" s="63"/>
      <c r="I224" s="63"/>
      <c r="J224" s="62"/>
      <c r="K224" s="63"/>
      <c r="L224" s="63"/>
      <c r="M224" s="62"/>
      <c r="N224" s="63"/>
      <c r="O224" s="63"/>
      <c r="P224" s="62"/>
      <c r="Q224" s="63"/>
      <c r="R224" s="63"/>
      <c r="S224" s="62"/>
      <c r="T224" s="63"/>
      <c r="U224" s="63"/>
      <c r="V224" s="63"/>
      <c r="W224" s="62"/>
      <c r="X224" s="63"/>
      <c r="Y224" s="63"/>
      <c r="Z224" s="62"/>
      <c r="AA224" s="63"/>
      <c r="AB224" s="63"/>
      <c r="AC224" s="62"/>
      <c r="AD224" s="63"/>
      <c r="AE224" s="63"/>
      <c r="AF224" s="63"/>
      <c r="AG224" s="62"/>
      <c r="AH224" s="61"/>
      <c r="AI224" s="8" t="s">
        <v>94</v>
      </c>
      <c r="AJ224" s="8" t="s">
        <v>26</v>
      </c>
      <c r="AK224" s="8" t="s">
        <v>200</v>
      </c>
      <c r="AL224" s="17">
        <v>11</v>
      </c>
      <c r="AM224" s="18">
        <v>45357</v>
      </c>
      <c r="AN224" s="18">
        <v>45370</v>
      </c>
      <c r="AO224" s="7">
        <v>10</v>
      </c>
      <c r="AP224" s="85"/>
      <c r="AQ224" s="81"/>
      <c r="AR224" s="81"/>
      <c r="AS224" s="81"/>
    </row>
    <row r="225" spans="1:45" x14ac:dyDescent="0.25">
      <c r="A225" s="61">
        <v>2</v>
      </c>
      <c r="B225" s="61" t="s">
        <v>25</v>
      </c>
      <c r="C225" s="61" t="s">
        <v>201</v>
      </c>
      <c r="D225" s="61" t="s">
        <v>89</v>
      </c>
      <c r="E225" s="66">
        <v>45407</v>
      </c>
      <c r="F225" s="63">
        <f>+WORKDAY.INTL(E225,G225-1,1,[7]Festivos!$A$1:$S$1)</f>
        <v>45426</v>
      </c>
      <c r="G225" s="62">
        <v>12</v>
      </c>
      <c r="H225" s="63">
        <f>WORKDAY(F225,1,[7]Festivos!$A$1:$S$1)</f>
        <v>45427</v>
      </c>
      <c r="I225" s="63">
        <f>+WORKDAY.INTL(H225,J225-1,1,[7]Festivos!$A$1:$S$1)</f>
        <v>45429</v>
      </c>
      <c r="J225" s="62">
        <v>3</v>
      </c>
      <c r="K225" s="63">
        <f>WORKDAY(I225,1,[7]Festivos!$A$1:$S$1)</f>
        <v>45432</v>
      </c>
      <c r="L225" s="63">
        <f>+WORKDAY.INTL(K225,M225-1,1,[7]Festivos!$A$1:$S$1)</f>
        <v>45443</v>
      </c>
      <c r="M225" s="62">
        <v>10</v>
      </c>
      <c r="N225" s="63">
        <f>WORKDAY(L225,1,[7]Festivos!$A$1:$S$1)</f>
        <v>45447</v>
      </c>
      <c r="O225" s="63">
        <f>+WORKDAY.INTL(N225,P225-1,1,[7]Festivos!$A$1:$S$1)</f>
        <v>45454</v>
      </c>
      <c r="P225" s="62">
        <v>5</v>
      </c>
      <c r="Q225" s="63">
        <f>WORKDAY(O225,1,[7]Festivos!$A$1:$S$1)</f>
        <v>45455</v>
      </c>
      <c r="R225" s="63">
        <f>+WORKDAY.INTL(Q225,S225-1,1,[7]Festivos!$A$1:$S$1)</f>
        <v>45457</v>
      </c>
      <c r="S225" s="62">
        <v>3</v>
      </c>
      <c r="T225" s="63">
        <f>+R225</f>
        <v>45457</v>
      </c>
      <c r="U225" s="63">
        <f>WORKDAY(T225,1,[7]Festivos!$A$1:$S$1)</f>
        <v>45460</v>
      </c>
      <c r="V225" s="63">
        <f>+WORKDAY.INTL(U225,W225-1,1,[7]Festivos!$A$1:$S$1)</f>
        <v>45464</v>
      </c>
      <c r="W225" s="62">
        <v>5</v>
      </c>
      <c r="X225" s="63">
        <f>WORKDAY(V225,1,[7]Festivos!$A$1:$S$1)</f>
        <v>45467</v>
      </c>
      <c r="Y225" s="63">
        <f>+WORKDAY.INTL(X225,Z225-1,1,[7]Festivos!$A$1:$S$1)</f>
        <v>45470</v>
      </c>
      <c r="Z225" s="62">
        <v>4</v>
      </c>
      <c r="AA225" s="63">
        <f>WORKDAY(Y225,1,[7]Festivos!$A$1:$S$1)</f>
        <v>45471</v>
      </c>
      <c r="AB225" s="63">
        <f>+WORKDAY.INTL(AA225,AC225-1,1,[7]Festivos!$A$1:$S$1)</f>
        <v>45476</v>
      </c>
      <c r="AC225" s="62">
        <v>3</v>
      </c>
      <c r="AD225" s="63">
        <f>+AB225</f>
        <v>45476</v>
      </c>
      <c r="AE225" s="63">
        <f>WORKDAY(AD225,1,[7]Festivos!$A$1:$S$1)</f>
        <v>45477</v>
      </c>
      <c r="AF225" s="63">
        <f>+WORKDAY.INTL(AE225,AG225-1,1,[7]Festivos!$A$1:$S$1)</f>
        <v>45477</v>
      </c>
      <c r="AG225" s="62">
        <v>1</v>
      </c>
      <c r="AH225" s="61">
        <v>6</v>
      </c>
      <c r="AI225" s="8" t="s">
        <v>94</v>
      </c>
      <c r="AJ225" s="8" t="s">
        <v>23</v>
      </c>
      <c r="AK225" s="8" t="s">
        <v>195</v>
      </c>
      <c r="AL225" s="17">
        <v>11</v>
      </c>
      <c r="AM225" s="18">
        <v>45431</v>
      </c>
      <c r="AN225" s="18">
        <v>45443</v>
      </c>
      <c r="AO225" s="7">
        <v>10</v>
      </c>
      <c r="AP225" s="84">
        <f>+G225+J225+M225+P225+S225+W225+Z225+AC225+AG225+2</f>
        <v>48</v>
      </c>
      <c r="AQ225" s="81">
        <f>+(G225+J225)/AP225</f>
        <v>0.3125</v>
      </c>
      <c r="AR225" s="81">
        <f>+M225/AP225</f>
        <v>0.20833333333333334</v>
      </c>
      <c r="AS225" s="81">
        <f>+(P225+S225+W225+Z225+AC225+AG225+2)/AP225</f>
        <v>0.47916666666666669</v>
      </c>
    </row>
    <row r="226" spans="1:45" ht="25.5" x14ac:dyDescent="0.25">
      <c r="A226" s="61"/>
      <c r="B226" s="61"/>
      <c r="C226" s="61"/>
      <c r="D226" s="61"/>
      <c r="E226" s="66"/>
      <c r="F226" s="63"/>
      <c r="G226" s="62"/>
      <c r="H226" s="63"/>
      <c r="I226" s="63"/>
      <c r="J226" s="62"/>
      <c r="K226" s="63"/>
      <c r="L226" s="63"/>
      <c r="M226" s="62"/>
      <c r="N226" s="63"/>
      <c r="O226" s="63"/>
      <c r="P226" s="62"/>
      <c r="Q226" s="63"/>
      <c r="R226" s="63"/>
      <c r="S226" s="62"/>
      <c r="T226" s="63"/>
      <c r="U226" s="63"/>
      <c r="V226" s="63"/>
      <c r="W226" s="62"/>
      <c r="X226" s="63"/>
      <c r="Y226" s="63"/>
      <c r="Z226" s="62"/>
      <c r="AA226" s="63"/>
      <c r="AB226" s="63"/>
      <c r="AC226" s="62"/>
      <c r="AD226" s="63"/>
      <c r="AE226" s="63"/>
      <c r="AF226" s="63"/>
      <c r="AG226" s="62"/>
      <c r="AH226" s="61"/>
      <c r="AI226" s="8" t="s">
        <v>196</v>
      </c>
      <c r="AJ226" s="8" t="s">
        <v>26</v>
      </c>
      <c r="AK226" s="8" t="s">
        <v>195</v>
      </c>
      <c r="AL226" s="17">
        <v>11</v>
      </c>
      <c r="AM226" s="18">
        <v>45431</v>
      </c>
      <c r="AN226" s="18">
        <v>45443</v>
      </c>
      <c r="AO226" s="7">
        <v>10</v>
      </c>
      <c r="AP226" s="84"/>
      <c r="AQ226" s="81"/>
      <c r="AR226" s="81"/>
      <c r="AS226" s="81"/>
    </row>
    <row r="227" spans="1:45" ht="25.5" x14ac:dyDescent="0.25">
      <c r="A227" s="61"/>
      <c r="B227" s="61"/>
      <c r="C227" s="61"/>
      <c r="D227" s="61"/>
      <c r="E227" s="66"/>
      <c r="F227" s="63"/>
      <c r="G227" s="62"/>
      <c r="H227" s="63"/>
      <c r="I227" s="63"/>
      <c r="J227" s="62"/>
      <c r="K227" s="63"/>
      <c r="L227" s="63"/>
      <c r="M227" s="62"/>
      <c r="N227" s="63"/>
      <c r="O227" s="63"/>
      <c r="P227" s="62"/>
      <c r="Q227" s="63"/>
      <c r="R227" s="63"/>
      <c r="S227" s="62"/>
      <c r="T227" s="63"/>
      <c r="U227" s="63"/>
      <c r="V227" s="63"/>
      <c r="W227" s="62"/>
      <c r="X227" s="63"/>
      <c r="Y227" s="63"/>
      <c r="Z227" s="62"/>
      <c r="AA227" s="63"/>
      <c r="AB227" s="63"/>
      <c r="AC227" s="62"/>
      <c r="AD227" s="63"/>
      <c r="AE227" s="63"/>
      <c r="AF227" s="63"/>
      <c r="AG227" s="62"/>
      <c r="AH227" s="61"/>
      <c r="AI227" s="8" t="s">
        <v>197</v>
      </c>
      <c r="AJ227" s="8" t="s">
        <v>24</v>
      </c>
      <c r="AK227" s="8" t="s">
        <v>79</v>
      </c>
      <c r="AL227" s="17">
        <v>11</v>
      </c>
      <c r="AM227" s="18">
        <v>45431</v>
      </c>
      <c r="AN227" s="18">
        <v>45443</v>
      </c>
      <c r="AO227" s="7">
        <v>10</v>
      </c>
      <c r="AP227" s="84"/>
      <c r="AQ227" s="81"/>
      <c r="AR227" s="81"/>
      <c r="AS227" s="81"/>
    </row>
    <row r="228" spans="1:45" x14ac:dyDescent="0.25">
      <c r="A228" s="61"/>
      <c r="B228" s="61"/>
      <c r="C228" s="61"/>
      <c r="D228" s="61"/>
      <c r="E228" s="66"/>
      <c r="F228" s="63"/>
      <c r="G228" s="62"/>
      <c r="H228" s="63"/>
      <c r="I228" s="63"/>
      <c r="J228" s="62"/>
      <c r="K228" s="63"/>
      <c r="L228" s="63"/>
      <c r="M228" s="62"/>
      <c r="N228" s="63"/>
      <c r="O228" s="63"/>
      <c r="P228" s="62"/>
      <c r="Q228" s="63"/>
      <c r="R228" s="63"/>
      <c r="S228" s="62"/>
      <c r="T228" s="63"/>
      <c r="U228" s="63"/>
      <c r="V228" s="63"/>
      <c r="W228" s="62"/>
      <c r="X228" s="63"/>
      <c r="Y228" s="63"/>
      <c r="Z228" s="62"/>
      <c r="AA228" s="63"/>
      <c r="AB228" s="63"/>
      <c r="AC228" s="62"/>
      <c r="AD228" s="63"/>
      <c r="AE228" s="63"/>
      <c r="AF228" s="63"/>
      <c r="AG228" s="62"/>
      <c r="AH228" s="61"/>
      <c r="AI228" s="8" t="s">
        <v>198</v>
      </c>
      <c r="AJ228" s="8" t="s">
        <v>23</v>
      </c>
      <c r="AK228" s="8" t="s">
        <v>79</v>
      </c>
      <c r="AL228" s="17">
        <v>11</v>
      </c>
      <c r="AM228" s="18">
        <v>45431</v>
      </c>
      <c r="AN228" s="18">
        <v>45443</v>
      </c>
      <c r="AO228" s="7">
        <v>10</v>
      </c>
      <c r="AP228" s="84"/>
      <c r="AQ228" s="81"/>
      <c r="AR228" s="81"/>
      <c r="AS228" s="81"/>
    </row>
    <row r="229" spans="1:45" ht="25.5" x14ac:dyDescent="0.25">
      <c r="A229" s="61"/>
      <c r="B229" s="61"/>
      <c r="C229" s="61"/>
      <c r="D229" s="61"/>
      <c r="E229" s="66"/>
      <c r="F229" s="63"/>
      <c r="G229" s="62"/>
      <c r="H229" s="63"/>
      <c r="I229" s="63"/>
      <c r="J229" s="62"/>
      <c r="K229" s="63"/>
      <c r="L229" s="63"/>
      <c r="M229" s="62"/>
      <c r="N229" s="63"/>
      <c r="O229" s="63"/>
      <c r="P229" s="62"/>
      <c r="Q229" s="63"/>
      <c r="R229" s="63"/>
      <c r="S229" s="62"/>
      <c r="T229" s="63"/>
      <c r="U229" s="63"/>
      <c r="V229" s="63"/>
      <c r="W229" s="62"/>
      <c r="X229" s="63"/>
      <c r="Y229" s="63"/>
      <c r="Z229" s="62"/>
      <c r="AA229" s="63"/>
      <c r="AB229" s="63"/>
      <c r="AC229" s="62"/>
      <c r="AD229" s="63"/>
      <c r="AE229" s="63"/>
      <c r="AF229" s="63"/>
      <c r="AG229" s="62"/>
      <c r="AH229" s="61"/>
      <c r="AI229" s="8" t="s">
        <v>199</v>
      </c>
      <c r="AJ229" s="8" t="s">
        <v>39</v>
      </c>
      <c r="AK229" s="8" t="s">
        <v>79</v>
      </c>
      <c r="AL229" s="17">
        <v>0</v>
      </c>
      <c r="AM229" s="18">
        <v>45431</v>
      </c>
      <c r="AN229" s="18">
        <v>45443</v>
      </c>
      <c r="AO229" s="7">
        <v>10</v>
      </c>
      <c r="AP229" s="84"/>
      <c r="AQ229" s="81"/>
      <c r="AR229" s="81"/>
      <c r="AS229" s="81"/>
    </row>
    <row r="230" spans="1:45" x14ac:dyDescent="0.25">
      <c r="A230" s="61"/>
      <c r="B230" s="61"/>
      <c r="C230" s="61"/>
      <c r="D230" s="61"/>
      <c r="E230" s="66"/>
      <c r="F230" s="63"/>
      <c r="G230" s="62"/>
      <c r="H230" s="63"/>
      <c r="I230" s="63"/>
      <c r="J230" s="62"/>
      <c r="K230" s="63"/>
      <c r="L230" s="63"/>
      <c r="M230" s="62"/>
      <c r="N230" s="63"/>
      <c r="O230" s="63"/>
      <c r="P230" s="62"/>
      <c r="Q230" s="63"/>
      <c r="R230" s="63"/>
      <c r="S230" s="62"/>
      <c r="T230" s="63"/>
      <c r="U230" s="63"/>
      <c r="V230" s="63"/>
      <c r="W230" s="62"/>
      <c r="X230" s="63"/>
      <c r="Y230" s="63"/>
      <c r="Z230" s="62"/>
      <c r="AA230" s="63"/>
      <c r="AB230" s="63"/>
      <c r="AC230" s="62"/>
      <c r="AD230" s="63"/>
      <c r="AE230" s="63"/>
      <c r="AF230" s="63"/>
      <c r="AG230" s="62"/>
      <c r="AH230" s="61"/>
      <c r="AI230" s="8" t="s">
        <v>94</v>
      </c>
      <c r="AJ230" s="8" t="s">
        <v>26</v>
      </c>
      <c r="AK230" s="8" t="s">
        <v>200</v>
      </c>
      <c r="AL230" s="17">
        <v>11</v>
      </c>
      <c r="AM230" s="18">
        <v>45431</v>
      </c>
      <c r="AN230" s="18">
        <v>45443</v>
      </c>
      <c r="AO230" s="7">
        <v>10</v>
      </c>
      <c r="AP230" s="85"/>
      <c r="AQ230" s="81"/>
      <c r="AR230" s="81"/>
      <c r="AS230" s="81"/>
    </row>
    <row r="231" spans="1:45" x14ac:dyDescent="0.25">
      <c r="A231" s="61">
        <v>3</v>
      </c>
      <c r="B231" s="61" t="s">
        <v>25</v>
      </c>
      <c r="C231" s="61" t="s">
        <v>202</v>
      </c>
      <c r="D231" s="61" t="s">
        <v>89</v>
      </c>
      <c r="E231" s="66">
        <v>45477</v>
      </c>
      <c r="F231" s="63">
        <f>+WORKDAY.INTL(E231,G231-1,1,[7]Festivos!$A$1:$S$1)</f>
        <v>45490</v>
      </c>
      <c r="G231" s="62">
        <v>10</v>
      </c>
      <c r="H231" s="63">
        <f>WORKDAY(F231,1,[7]Festivos!$A$1:$S$1)</f>
        <v>45491</v>
      </c>
      <c r="I231" s="63">
        <f>+WORKDAY.INTL(H231,J231-1,1,[7]Festivos!$A$1:$S$1)</f>
        <v>45492</v>
      </c>
      <c r="J231" s="62">
        <v>2</v>
      </c>
      <c r="K231" s="63">
        <f>WORKDAY(I231,1,[7]Festivos!$A$1:$S$1)</f>
        <v>45495</v>
      </c>
      <c r="L231" s="63">
        <f>+WORKDAY.INTL(K231,M231-1,1,[7]Festivos!$A$1:$S$1)</f>
        <v>45506</v>
      </c>
      <c r="M231" s="62">
        <v>10</v>
      </c>
      <c r="N231" s="63">
        <f>WORKDAY(L231,1,[7]Festivos!$A$1:$S$1)</f>
        <v>45509</v>
      </c>
      <c r="O231" s="63">
        <f>+WORKDAY.INTL(N231,P231-1,1,[7]Festivos!$A$1:$S$1)</f>
        <v>45516</v>
      </c>
      <c r="P231" s="62">
        <v>5</v>
      </c>
      <c r="Q231" s="63">
        <f>WORKDAY(O231,1,[7]Festivos!$A$1:$S$1)</f>
        <v>45517</v>
      </c>
      <c r="R231" s="63">
        <f>+WORKDAY.INTL(Q231,S231-1,1,[7]Festivos!$A$1:$S$1)</f>
        <v>45519</v>
      </c>
      <c r="S231" s="62">
        <v>3</v>
      </c>
      <c r="T231" s="63">
        <f>+R231</f>
        <v>45519</v>
      </c>
      <c r="U231" s="63">
        <f>WORKDAY(T231,1,[7]Festivos!$A$1:$S$1)</f>
        <v>45520</v>
      </c>
      <c r="V231" s="63">
        <f>+WORKDAY.INTL(U231,W231-1,1,[7]Festivos!$A$1:$S$1)</f>
        <v>45527</v>
      </c>
      <c r="W231" s="62">
        <v>5</v>
      </c>
      <c r="X231" s="63">
        <f>WORKDAY(V231,1,[7]Festivos!$A$1:$S$1)</f>
        <v>45530</v>
      </c>
      <c r="Y231" s="63">
        <f>+WORKDAY.INTL(X231,Z231-1,1,[7]Festivos!$A$1:$S$1)</f>
        <v>45533</v>
      </c>
      <c r="Z231" s="62">
        <v>4</v>
      </c>
      <c r="AA231" s="63">
        <f>WORKDAY(Y231,1,[7]Festivos!$A$1:$S$1)</f>
        <v>45534</v>
      </c>
      <c r="AB231" s="63">
        <f>+WORKDAY.INTL(AA231,AC231-1,1,[7]Festivos!$A$1:$S$1)</f>
        <v>45538</v>
      </c>
      <c r="AC231" s="62">
        <v>3</v>
      </c>
      <c r="AD231" s="63">
        <f>+AB231</f>
        <v>45538</v>
      </c>
      <c r="AE231" s="63">
        <f>WORKDAY(AD231,1,[7]Festivos!$A$1:$S$1)</f>
        <v>45539</v>
      </c>
      <c r="AF231" s="63">
        <f>+WORKDAY.INTL(AE231,AG231-1,1,[7]Festivos!$A$1:$S$1)</f>
        <v>45539</v>
      </c>
      <c r="AG231" s="62">
        <v>1</v>
      </c>
      <c r="AH231" s="61">
        <v>6</v>
      </c>
      <c r="AI231" s="8" t="s">
        <v>94</v>
      </c>
      <c r="AJ231" s="8" t="s">
        <v>23</v>
      </c>
      <c r="AK231" s="8" t="s">
        <v>195</v>
      </c>
      <c r="AL231" s="17">
        <v>11</v>
      </c>
      <c r="AM231" s="18">
        <v>45494</v>
      </c>
      <c r="AN231" s="18">
        <v>45506</v>
      </c>
      <c r="AO231" s="7">
        <v>10</v>
      </c>
      <c r="AP231" s="84">
        <f>+G231+J231+M231+P231+S231+W231+Z231+AC231+AG231+2</f>
        <v>45</v>
      </c>
      <c r="AQ231" s="81">
        <f>+(G231+J231)/AP231</f>
        <v>0.26666666666666666</v>
      </c>
      <c r="AR231" s="81">
        <f>+M231/AP231</f>
        <v>0.22222222222222221</v>
      </c>
      <c r="AS231" s="81">
        <f>+(P231+S231+W231+Z231+AC231+AG231+2)/AP231</f>
        <v>0.51111111111111107</v>
      </c>
    </row>
    <row r="232" spans="1:45" ht="25.5" x14ac:dyDescent="0.25">
      <c r="A232" s="61"/>
      <c r="B232" s="61"/>
      <c r="C232" s="61"/>
      <c r="D232" s="61"/>
      <c r="E232" s="66"/>
      <c r="F232" s="63"/>
      <c r="G232" s="62"/>
      <c r="H232" s="63"/>
      <c r="I232" s="63"/>
      <c r="J232" s="62"/>
      <c r="K232" s="63"/>
      <c r="L232" s="63"/>
      <c r="M232" s="62"/>
      <c r="N232" s="63"/>
      <c r="O232" s="63"/>
      <c r="P232" s="62"/>
      <c r="Q232" s="63"/>
      <c r="R232" s="63"/>
      <c r="S232" s="62"/>
      <c r="T232" s="63"/>
      <c r="U232" s="63"/>
      <c r="V232" s="63"/>
      <c r="W232" s="62"/>
      <c r="X232" s="63"/>
      <c r="Y232" s="63"/>
      <c r="Z232" s="62"/>
      <c r="AA232" s="63"/>
      <c r="AB232" s="63"/>
      <c r="AC232" s="62"/>
      <c r="AD232" s="63"/>
      <c r="AE232" s="63"/>
      <c r="AF232" s="63"/>
      <c r="AG232" s="62"/>
      <c r="AH232" s="61"/>
      <c r="AI232" s="8" t="s">
        <v>196</v>
      </c>
      <c r="AJ232" s="8" t="s">
        <v>26</v>
      </c>
      <c r="AK232" s="8" t="s">
        <v>195</v>
      </c>
      <c r="AL232" s="17">
        <v>11</v>
      </c>
      <c r="AM232" s="18">
        <v>45494</v>
      </c>
      <c r="AN232" s="18">
        <v>45506</v>
      </c>
      <c r="AO232" s="7">
        <v>10</v>
      </c>
      <c r="AP232" s="84"/>
      <c r="AQ232" s="81"/>
      <c r="AR232" s="81"/>
      <c r="AS232" s="81"/>
    </row>
    <row r="233" spans="1:45" ht="25.5" x14ac:dyDescent="0.25">
      <c r="A233" s="61"/>
      <c r="B233" s="61"/>
      <c r="C233" s="61"/>
      <c r="D233" s="61"/>
      <c r="E233" s="66"/>
      <c r="F233" s="63"/>
      <c r="G233" s="62"/>
      <c r="H233" s="63"/>
      <c r="I233" s="63"/>
      <c r="J233" s="62"/>
      <c r="K233" s="63"/>
      <c r="L233" s="63"/>
      <c r="M233" s="62"/>
      <c r="N233" s="63"/>
      <c r="O233" s="63"/>
      <c r="P233" s="62"/>
      <c r="Q233" s="63"/>
      <c r="R233" s="63"/>
      <c r="S233" s="62"/>
      <c r="T233" s="63"/>
      <c r="U233" s="63"/>
      <c r="V233" s="63"/>
      <c r="W233" s="62"/>
      <c r="X233" s="63"/>
      <c r="Y233" s="63"/>
      <c r="Z233" s="62"/>
      <c r="AA233" s="63"/>
      <c r="AB233" s="63"/>
      <c r="AC233" s="62"/>
      <c r="AD233" s="63"/>
      <c r="AE233" s="63"/>
      <c r="AF233" s="63"/>
      <c r="AG233" s="62"/>
      <c r="AH233" s="61"/>
      <c r="AI233" s="8" t="s">
        <v>197</v>
      </c>
      <c r="AJ233" s="8" t="s">
        <v>24</v>
      </c>
      <c r="AK233" s="8" t="s">
        <v>79</v>
      </c>
      <c r="AL233" s="17">
        <v>11</v>
      </c>
      <c r="AM233" s="18">
        <v>45494</v>
      </c>
      <c r="AN233" s="18">
        <v>45506</v>
      </c>
      <c r="AO233" s="7">
        <v>10</v>
      </c>
      <c r="AP233" s="84"/>
      <c r="AQ233" s="81"/>
      <c r="AR233" s="81"/>
      <c r="AS233" s="81"/>
    </row>
    <row r="234" spans="1:45" x14ac:dyDescent="0.25">
      <c r="A234" s="61"/>
      <c r="B234" s="61"/>
      <c r="C234" s="61"/>
      <c r="D234" s="61"/>
      <c r="E234" s="66"/>
      <c r="F234" s="63"/>
      <c r="G234" s="62"/>
      <c r="H234" s="63"/>
      <c r="I234" s="63"/>
      <c r="J234" s="62"/>
      <c r="K234" s="63"/>
      <c r="L234" s="63"/>
      <c r="M234" s="62"/>
      <c r="N234" s="63"/>
      <c r="O234" s="63"/>
      <c r="P234" s="62"/>
      <c r="Q234" s="63"/>
      <c r="R234" s="63"/>
      <c r="S234" s="62"/>
      <c r="T234" s="63"/>
      <c r="U234" s="63"/>
      <c r="V234" s="63"/>
      <c r="W234" s="62"/>
      <c r="X234" s="63"/>
      <c r="Y234" s="63"/>
      <c r="Z234" s="62"/>
      <c r="AA234" s="63"/>
      <c r="AB234" s="63"/>
      <c r="AC234" s="62"/>
      <c r="AD234" s="63"/>
      <c r="AE234" s="63"/>
      <c r="AF234" s="63"/>
      <c r="AG234" s="62"/>
      <c r="AH234" s="61"/>
      <c r="AI234" s="8" t="s">
        <v>198</v>
      </c>
      <c r="AJ234" s="8" t="s">
        <v>23</v>
      </c>
      <c r="AK234" s="8" t="s">
        <v>79</v>
      </c>
      <c r="AL234" s="17">
        <v>11</v>
      </c>
      <c r="AM234" s="18">
        <v>45494</v>
      </c>
      <c r="AN234" s="18">
        <v>45506</v>
      </c>
      <c r="AO234" s="7">
        <v>10</v>
      </c>
      <c r="AP234" s="84"/>
      <c r="AQ234" s="81"/>
      <c r="AR234" s="81"/>
      <c r="AS234" s="81"/>
    </row>
    <row r="235" spans="1:45" ht="25.5" x14ac:dyDescent="0.25">
      <c r="A235" s="61"/>
      <c r="B235" s="61"/>
      <c r="C235" s="61"/>
      <c r="D235" s="61"/>
      <c r="E235" s="66"/>
      <c r="F235" s="63"/>
      <c r="G235" s="62"/>
      <c r="H235" s="63"/>
      <c r="I235" s="63"/>
      <c r="J235" s="62"/>
      <c r="K235" s="63"/>
      <c r="L235" s="63"/>
      <c r="M235" s="62"/>
      <c r="N235" s="63"/>
      <c r="O235" s="63"/>
      <c r="P235" s="62"/>
      <c r="Q235" s="63"/>
      <c r="R235" s="63"/>
      <c r="S235" s="62"/>
      <c r="T235" s="63"/>
      <c r="U235" s="63"/>
      <c r="V235" s="63"/>
      <c r="W235" s="62"/>
      <c r="X235" s="63"/>
      <c r="Y235" s="63"/>
      <c r="Z235" s="62"/>
      <c r="AA235" s="63"/>
      <c r="AB235" s="63"/>
      <c r="AC235" s="62"/>
      <c r="AD235" s="63"/>
      <c r="AE235" s="63"/>
      <c r="AF235" s="63"/>
      <c r="AG235" s="62"/>
      <c r="AH235" s="61"/>
      <c r="AI235" s="8" t="s">
        <v>199</v>
      </c>
      <c r="AJ235" s="8" t="s">
        <v>39</v>
      </c>
      <c r="AK235" s="8" t="s">
        <v>79</v>
      </c>
      <c r="AL235" s="17">
        <v>0</v>
      </c>
      <c r="AM235" s="18">
        <v>45494</v>
      </c>
      <c r="AN235" s="18">
        <v>45506</v>
      </c>
      <c r="AO235" s="7">
        <v>10</v>
      </c>
      <c r="AP235" s="84"/>
      <c r="AQ235" s="81"/>
      <c r="AR235" s="81"/>
      <c r="AS235" s="81"/>
    </row>
    <row r="236" spans="1:45" x14ac:dyDescent="0.25">
      <c r="A236" s="61"/>
      <c r="B236" s="61"/>
      <c r="C236" s="61"/>
      <c r="D236" s="61"/>
      <c r="E236" s="66"/>
      <c r="F236" s="63"/>
      <c r="G236" s="62"/>
      <c r="H236" s="63"/>
      <c r="I236" s="63"/>
      <c r="J236" s="62"/>
      <c r="K236" s="63"/>
      <c r="L236" s="63"/>
      <c r="M236" s="62"/>
      <c r="N236" s="63"/>
      <c r="O236" s="63"/>
      <c r="P236" s="62"/>
      <c r="Q236" s="63"/>
      <c r="R236" s="63"/>
      <c r="S236" s="62"/>
      <c r="T236" s="63"/>
      <c r="U236" s="63"/>
      <c r="V236" s="63"/>
      <c r="W236" s="62"/>
      <c r="X236" s="63"/>
      <c r="Y236" s="63"/>
      <c r="Z236" s="62"/>
      <c r="AA236" s="63"/>
      <c r="AB236" s="63"/>
      <c r="AC236" s="62"/>
      <c r="AD236" s="63"/>
      <c r="AE236" s="63"/>
      <c r="AF236" s="63"/>
      <c r="AG236" s="62"/>
      <c r="AH236" s="61"/>
      <c r="AI236" s="8" t="s">
        <v>94</v>
      </c>
      <c r="AJ236" s="8" t="s">
        <v>26</v>
      </c>
      <c r="AK236" s="8" t="s">
        <v>200</v>
      </c>
      <c r="AL236" s="17">
        <v>11</v>
      </c>
      <c r="AM236" s="18">
        <v>45494</v>
      </c>
      <c r="AN236" s="18">
        <v>45506</v>
      </c>
      <c r="AO236" s="7">
        <v>10</v>
      </c>
      <c r="AP236" s="85"/>
      <c r="AQ236" s="81"/>
      <c r="AR236" s="81"/>
      <c r="AS236" s="81"/>
    </row>
    <row r="237" spans="1:45" x14ac:dyDescent="0.25">
      <c r="A237" s="61">
        <v>4</v>
      </c>
      <c r="B237" s="61" t="s">
        <v>25</v>
      </c>
      <c r="C237" s="61" t="s">
        <v>203</v>
      </c>
      <c r="D237" s="61" t="s">
        <v>89</v>
      </c>
      <c r="E237" s="66">
        <v>45540</v>
      </c>
      <c r="F237" s="63">
        <f>+WORKDAY.INTL(E237,G237-1,1,[7]Festivos!$A$1:$S$1)</f>
        <v>45552</v>
      </c>
      <c r="G237" s="62">
        <v>9</v>
      </c>
      <c r="H237" s="63">
        <f>WORKDAY(F237,1,[7]Festivos!$A$1:$S$1)</f>
        <v>45553</v>
      </c>
      <c r="I237" s="63">
        <f>+WORKDAY.INTL(H237,J237-1,1,[7]Festivos!$A$1:$S$1)</f>
        <v>45555</v>
      </c>
      <c r="J237" s="62">
        <v>3</v>
      </c>
      <c r="K237" s="63">
        <f>WORKDAY(I237,1,[7]Festivos!$A$1:$S$1)</f>
        <v>45558</v>
      </c>
      <c r="L237" s="63">
        <f>+WORKDAY.INTL(K237,M237-1,1,[7]Festivos!$A$1:$S$1)</f>
        <v>45562</v>
      </c>
      <c r="M237" s="62">
        <v>5</v>
      </c>
      <c r="N237" s="63">
        <f>WORKDAY(L237,1,[7]Festivos!$A$1:$S$1)</f>
        <v>45565</v>
      </c>
      <c r="O237" s="63">
        <f>+WORKDAY.INTL(N237,P237-1,1,[7]Festivos!$A$1:$S$1)</f>
        <v>45569</v>
      </c>
      <c r="P237" s="62">
        <v>5</v>
      </c>
      <c r="Q237" s="63">
        <f>WORKDAY(O237,1,[7]Festivos!$A$1:$S$1)</f>
        <v>45572</v>
      </c>
      <c r="R237" s="63">
        <f>+WORKDAY.INTL(Q237,S237-1,1,[7]Festivos!$A$1:$S$1)</f>
        <v>45574</v>
      </c>
      <c r="S237" s="62">
        <v>3</v>
      </c>
      <c r="T237" s="63">
        <f>+R237</f>
        <v>45574</v>
      </c>
      <c r="U237" s="63">
        <f>WORKDAY(T237,1,[7]Festivos!$A$1:$S$1)</f>
        <v>45575</v>
      </c>
      <c r="V237" s="63">
        <f>+WORKDAY.INTL(U237,W237-1,1,[7]Festivos!$A$1:$S$1)</f>
        <v>45581</v>
      </c>
      <c r="W237" s="62">
        <v>4</v>
      </c>
      <c r="X237" s="63">
        <f>WORKDAY(V237,1,[7]Festivos!$A$1:$S$1)</f>
        <v>45582</v>
      </c>
      <c r="Y237" s="63">
        <f>+WORKDAY.INTL(X237,Z237-1,1,[7]Festivos!$A$1:$S$1)</f>
        <v>45587</v>
      </c>
      <c r="Z237" s="62">
        <v>4</v>
      </c>
      <c r="AA237" s="63">
        <f>WORKDAY(Y237,1,[7]Festivos!$A$1:$S$1)</f>
        <v>45588</v>
      </c>
      <c r="AB237" s="63">
        <f>+WORKDAY.INTL(AA237,AC237-1,1,[7]Festivos!$A$1:$S$1)</f>
        <v>45590</v>
      </c>
      <c r="AC237" s="62">
        <v>3</v>
      </c>
      <c r="AD237" s="63">
        <f>+AB237</f>
        <v>45590</v>
      </c>
      <c r="AE237" s="63">
        <f>WORKDAY(AD237,1,[7]Festivos!$A$1:$S$1)</f>
        <v>45593</v>
      </c>
      <c r="AF237" s="63">
        <f>+WORKDAY.INTL(AE237,AG237-1,1,[7]Festivos!$A$1:$S$1)</f>
        <v>45593</v>
      </c>
      <c r="AG237" s="62">
        <v>1</v>
      </c>
      <c r="AH237" s="61">
        <v>6</v>
      </c>
      <c r="AI237" s="8" t="s">
        <v>94</v>
      </c>
      <c r="AJ237" s="8" t="s">
        <v>23</v>
      </c>
      <c r="AK237" s="8" t="s">
        <v>195</v>
      </c>
      <c r="AL237" s="17">
        <v>6</v>
      </c>
      <c r="AM237" s="18">
        <v>45557</v>
      </c>
      <c r="AN237" s="18">
        <v>45563</v>
      </c>
      <c r="AO237" s="7">
        <v>5</v>
      </c>
      <c r="AP237" s="84">
        <f>+G237+J237+M237+P237+S237+W237+Z237+AC237+AG237+2</f>
        <v>39</v>
      </c>
      <c r="AQ237" s="81">
        <f>+(G237+J237)/AP237</f>
        <v>0.30769230769230771</v>
      </c>
      <c r="AR237" s="81">
        <f>+M237/AP237</f>
        <v>0.12820512820512819</v>
      </c>
      <c r="AS237" s="81">
        <f>+(P237+S237+W237+Z237+AC237+AG237+2)/AP237</f>
        <v>0.5641025641025641</v>
      </c>
    </row>
    <row r="238" spans="1:45" ht="25.5" x14ac:dyDescent="0.25">
      <c r="A238" s="61"/>
      <c r="B238" s="61"/>
      <c r="C238" s="61"/>
      <c r="D238" s="61"/>
      <c r="E238" s="66"/>
      <c r="F238" s="63"/>
      <c r="G238" s="62"/>
      <c r="H238" s="63"/>
      <c r="I238" s="63"/>
      <c r="J238" s="62"/>
      <c r="K238" s="63"/>
      <c r="L238" s="63"/>
      <c r="M238" s="62"/>
      <c r="N238" s="63"/>
      <c r="O238" s="63"/>
      <c r="P238" s="62"/>
      <c r="Q238" s="63"/>
      <c r="R238" s="63"/>
      <c r="S238" s="62"/>
      <c r="T238" s="63"/>
      <c r="U238" s="63"/>
      <c r="V238" s="63"/>
      <c r="W238" s="62"/>
      <c r="X238" s="63"/>
      <c r="Y238" s="63"/>
      <c r="Z238" s="62"/>
      <c r="AA238" s="63"/>
      <c r="AB238" s="63"/>
      <c r="AC238" s="62"/>
      <c r="AD238" s="63"/>
      <c r="AE238" s="63"/>
      <c r="AF238" s="63"/>
      <c r="AG238" s="62"/>
      <c r="AH238" s="61"/>
      <c r="AI238" s="8" t="s">
        <v>196</v>
      </c>
      <c r="AJ238" s="8" t="s">
        <v>26</v>
      </c>
      <c r="AK238" s="8" t="s">
        <v>195</v>
      </c>
      <c r="AL238" s="17">
        <v>6</v>
      </c>
      <c r="AM238" s="18">
        <v>45557</v>
      </c>
      <c r="AN238" s="18">
        <v>45563</v>
      </c>
      <c r="AO238" s="7">
        <v>5</v>
      </c>
      <c r="AP238" s="84"/>
      <c r="AQ238" s="81"/>
      <c r="AR238" s="81"/>
      <c r="AS238" s="81"/>
    </row>
    <row r="239" spans="1:45" ht="25.5" x14ac:dyDescent="0.25">
      <c r="A239" s="61"/>
      <c r="B239" s="61"/>
      <c r="C239" s="61"/>
      <c r="D239" s="61"/>
      <c r="E239" s="66"/>
      <c r="F239" s="63"/>
      <c r="G239" s="62"/>
      <c r="H239" s="63"/>
      <c r="I239" s="63"/>
      <c r="J239" s="62"/>
      <c r="K239" s="63"/>
      <c r="L239" s="63"/>
      <c r="M239" s="62"/>
      <c r="N239" s="63"/>
      <c r="O239" s="63"/>
      <c r="P239" s="62"/>
      <c r="Q239" s="63"/>
      <c r="R239" s="63"/>
      <c r="S239" s="62"/>
      <c r="T239" s="63"/>
      <c r="U239" s="63"/>
      <c r="V239" s="63"/>
      <c r="W239" s="62"/>
      <c r="X239" s="63"/>
      <c r="Y239" s="63"/>
      <c r="Z239" s="62"/>
      <c r="AA239" s="63"/>
      <c r="AB239" s="63"/>
      <c r="AC239" s="62"/>
      <c r="AD239" s="63"/>
      <c r="AE239" s="63"/>
      <c r="AF239" s="63"/>
      <c r="AG239" s="62"/>
      <c r="AH239" s="61"/>
      <c r="AI239" s="8" t="s">
        <v>197</v>
      </c>
      <c r="AJ239" s="8" t="s">
        <v>24</v>
      </c>
      <c r="AK239" s="8" t="s">
        <v>79</v>
      </c>
      <c r="AL239" s="17">
        <v>6</v>
      </c>
      <c r="AM239" s="18">
        <v>45557</v>
      </c>
      <c r="AN239" s="18">
        <v>45563</v>
      </c>
      <c r="AO239" s="7">
        <v>5</v>
      </c>
      <c r="AP239" s="84"/>
      <c r="AQ239" s="81"/>
      <c r="AR239" s="81"/>
      <c r="AS239" s="81"/>
    </row>
    <row r="240" spans="1:45" x14ac:dyDescent="0.25">
      <c r="A240" s="61"/>
      <c r="B240" s="61"/>
      <c r="C240" s="61"/>
      <c r="D240" s="61"/>
      <c r="E240" s="66"/>
      <c r="F240" s="63"/>
      <c r="G240" s="62"/>
      <c r="H240" s="63"/>
      <c r="I240" s="63"/>
      <c r="J240" s="62"/>
      <c r="K240" s="63"/>
      <c r="L240" s="63"/>
      <c r="M240" s="62"/>
      <c r="N240" s="63"/>
      <c r="O240" s="63"/>
      <c r="P240" s="62"/>
      <c r="Q240" s="63"/>
      <c r="R240" s="63"/>
      <c r="S240" s="62"/>
      <c r="T240" s="63"/>
      <c r="U240" s="63"/>
      <c r="V240" s="63"/>
      <c r="W240" s="62"/>
      <c r="X240" s="63"/>
      <c r="Y240" s="63"/>
      <c r="Z240" s="62"/>
      <c r="AA240" s="63"/>
      <c r="AB240" s="63"/>
      <c r="AC240" s="62"/>
      <c r="AD240" s="63"/>
      <c r="AE240" s="63"/>
      <c r="AF240" s="63"/>
      <c r="AG240" s="62"/>
      <c r="AH240" s="61"/>
      <c r="AI240" s="8" t="s">
        <v>198</v>
      </c>
      <c r="AJ240" s="8" t="s">
        <v>23</v>
      </c>
      <c r="AK240" s="8" t="s">
        <v>79</v>
      </c>
      <c r="AL240" s="17">
        <v>6</v>
      </c>
      <c r="AM240" s="18">
        <v>45557</v>
      </c>
      <c r="AN240" s="18">
        <v>45563</v>
      </c>
      <c r="AO240" s="7">
        <v>5</v>
      </c>
      <c r="AP240" s="84"/>
      <c r="AQ240" s="81"/>
      <c r="AR240" s="81"/>
      <c r="AS240" s="81"/>
    </row>
    <row r="241" spans="1:45" ht="25.5" x14ac:dyDescent="0.25">
      <c r="A241" s="61"/>
      <c r="B241" s="61"/>
      <c r="C241" s="61"/>
      <c r="D241" s="61"/>
      <c r="E241" s="66"/>
      <c r="F241" s="63"/>
      <c r="G241" s="62"/>
      <c r="H241" s="63"/>
      <c r="I241" s="63"/>
      <c r="J241" s="62"/>
      <c r="K241" s="63"/>
      <c r="L241" s="63"/>
      <c r="M241" s="62"/>
      <c r="N241" s="63"/>
      <c r="O241" s="63"/>
      <c r="P241" s="62"/>
      <c r="Q241" s="63"/>
      <c r="R241" s="63"/>
      <c r="S241" s="62"/>
      <c r="T241" s="63"/>
      <c r="U241" s="63"/>
      <c r="V241" s="63"/>
      <c r="W241" s="62"/>
      <c r="X241" s="63"/>
      <c r="Y241" s="63"/>
      <c r="Z241" s="62"/>
      <c r="AA241" s="63"/>
      <c r="AB241" s="63"/>
      <c r="AC241" s="62"/>
      <c r="AD241" s="63"/>
      <c r="AE241" s="63"/>
      <c r="AF241" s="63"/>
      <c r="AG241" s="62"/>
      <c r="AH241" s="61"/>
      <c r="AI241" s="8" t="s">
        <v>199</v>
      </c>
      <c r="AJ241" s="8" t="s">
        <v>39</v>
      </c>
      <c r="AK241" s="8" t="s">
        <v>79</v>
      </c>
      <c r="AL241" s="17">
        <v>0</v>
      </c>
      <c r="AM241" s="18">
        <v>45557</v>
      </c>
      <c r="AN241" s="18">
        <v>45563</v>
      </c>
      <c r="AO241" s="7">
        <v>5</v>
      </c>
      <c r="AP241" s="84"/>
      <c r="AQ241" s="81"/>
      <c r="AR241" s="81"/>
      <c r="AS241" s="81"/>
    </row>
    <row r="242" spans="1:45" ht="17.25" customHeight="1" x14ac:dyDescent="0.25">
      <c r="A242" s="61"/>
      <c r="B242" s="61"/>
      <c r="C242" s="61"/>
      <c r="D242" s="61"/>
      <c r="E242" s="66"/>
      <c r="F242" s="63" t="e">
        <f>+WORKDAY.INTL(E242,G242-1,1,[7]Festivos!$A$1:$S$1)</f>
        <v>#NUM!</v>
      </c>
      <c r="G242" s="62"/>
      <c r="H242" s="63" t="e">
        <f>WORKDAY(F242,1,[7]Festivos!$A$1:$S$1)</f>
        <v>#NUM!</v>
      </c>
      <c r="I242" s="63" t="e">
        <f>+WORKDAY.INTL(H242,J242-1,1,[7]Festivos!$A$1:$S$1)</f>
        <v>#NUM!</v>
      </c>
      <c r="J242" s="62"/>
      <c r="K242" s="63" t="e">
        <f>WORKDAY(I242,1,[7]Festivos!$A$1:$S$1)</f>
        <v>#NUM!</v>
      </c>
      <c r="L242" s="63" t="e">
        <f>+WORKDAY.INTL(K242,M242-1,1,[7]Festivos!$A$1:$S$1)</f>
        <v>#NUM!</v>
      </c>
      <c r="M242" s="62"/>
      <c r="N242" s="63" t="e">
        <f>WORKDAY(L242,1,[7]Festivos!$A$1:$S$1)</f>
        <v>#NUM!</v>
      </c>
      <c r="O242" s="63" t="e">
        <f>+WORKDAY.INTL(N242,P242-1,1,[7]Festivos!$A$1:$S$1)</f>
        <v>#NUM!</v>
      </c>
      <c r="P242" s="62"/>
      <c r="Q242" s="63" t="e">
        <f>WORKDAY(O242,1,[7]Festivos!$A$1:$S$1)</f>
        <v>#NUM!</v>
      </c>
      <c r="R242" s="63" t="e">
        <f>+WORKDAY.INTL(Q242,S242-1,1,[7]Festivos!$A$1:$S$1)</f>
        <v>#NUM!</v>
      </c>
      <c r="S242" s="62"/>
      <c r="T242" s="63"/>
      <c r="U242" s="63">
        <f>WORKDAY(T242,1,[7]Festivos!$A$1:$S$1)</f>
        <v>2</v>
      </c>
      <c r="V242" s="63" t="e">
        <f>+WORKDAY.INTL(U242,W242-1,1,[7]Festivos!$A$1:$S$1)</f>
        <v>#NUM!</v>
      </c>
      <c r="W242" s="62"/>
      <c r="X242" s="63" t="e">
        <f>WORKDAY(V242,1,[7]Festivos!$A$1:$S$1)</f>
        <v>#NUM!</v>
      </c>
      <c r="Y242" s="63" t="e">
        <f>+WORKDAY.INTL(X242,Z242-1,1,[7]Festivos!$A$1:$S$1)</f>
        <v>#NUM!</v>
      </c>
      <c r="Z242" s="62"/>
      <c r="AA242" s="63" t="e">
        <f>WORKDAY(Y242,1,[7]Festivos!$A$1:$S$1)</f>
        <v>#NUM!</v>
      </c>
      <c r="AB242" s="63" t="e">
        <f>+WORKDAY.INTL(AA242,AC242-1,1,[7]Festivos!$A$1:$S$1)</f>
        <v>#NUM!</v>
      </c>
      <c r="AC242" s="62"/>
      <c r="AD242" s="63"/>
      <c r="AE242" s="63">
        <f>WORKDAY(AD242,1,[7]Festivos!$A$1:$S$1)</f>
        <v>2</v>
      </c>
      <c r="AF242" s="63" t="e">
        <f>+WORKDAY.INTL(AE242,AG242-1,1,[7]Festivos!$A$1:$S$1)</f>
        <v>#NUM!</v>
      </c>
      <c r="AG242" s="62"/>
      <c r="AH242" s="61"/>
      <c r="AI242" s="8" t="s">
        <v>94</v>
      </c>
      <c r="AJ242" s="8" t="s">
        <v>26</v>
      </c>
      <c r="AK242" s="8" t="s">
        <v>200</v>
      </c>
      <c r="AL242" s="17">
        <v>6</v>
      </c>
      <c r="AM242" s="18">
        <v>45557</v>
      </c>
      <c r="AN242" s="18">
        <v>45563</v>
      </c>
      <c r="AO242" s="7">
        <v>5</v>
      </c>
      <c r="AP242" s="84"/>
      <c r="AQ242" s="81"/>
      <c r="AR242" s="81"/>
      <c r="AS242" s="81"/>
    </row>
    <row r="243" spans="1:45" x14ac:dyDescent="0.25">
      <c r="A243" s="61">
        <v>5</v>
      </c>
      <c r="B243" s="61" t="s">
        <v>25</v>
      </c>
      <c r="C243" s="61" t="s">
        <v>204</v>
      </c>
      <c r="D243" s="61" t="s">
        <v>89</v>
      </c>
      <c r="E243" s="66">
        <v>45594</v>
      </c>
      <c r="F243" s="63">
        <f>+WORKDAY.INTL(E243,G243-1,1,[7]Festivos!$A$1:$S$1)</f>
        <v>45608</v>
      </c>
      <c r="G243" s="62">
        <v>9</v>
      </c>
      <c r="H243" s="63">
        <f>WORKDAY(F243,1,[7]Festivos!$A$1:$S$1)</f>
        <v>45609</v>
      </c>
      <c r="I243" s="63">
        <f>+WORKDAY.INTL(H243,J243-1,1,[7]Festivos!$A$1:$S$1)</f>
        <v>45611</v>
      </c>
      <c r="J243" s="62">
        <v>3</v>
      </c>
      <c r="K243" s="63">
        <f>WORKDAY(I243,1,[7]Festivos!$A$1:$S$1)</f>
        <v>45614</v>
      </c>
      <c r="L243" s="63">
        <f>+WORKDAY.INTL(K243,M243-1,1,[7]Festivos!$A$1:$S$1)</f>
        <v>45618</v>
      </c>
      <c r="M243" s="62">
        <v>5</v>
      </c>
      <c r="N243" s="63">
        <f>WORKDAY(L243,1,[7]Festivos!$A$1:$S$1)</f>
        <v>45621</v>
      </c>
      <c r="O243" s="63">
        <f>+WORKDAY.INTL(N243,P243-1,1,[7]Festivos!$A$1:$S$1)</f>
        <v>45624</v>
      </c>
      <c r="P243" s="62">
        <v>4</v>
      </c>
      <c r="Q243" s="63">
        <f>WORKDAY(O243,1,[7]Festivos!$A$1:$S$1)</f>
        <v>45625</v>
      </c>
      <c r="R243" s="63">
        <f>+WORKDAY.INTL(Q243,S243-1,1,[7]Festivos!$A$1:$S$1)</f>
        <v>45628</v>
      </c>
      <c r="S243" s="62">
        <v>2</v>
      </c>
      <c r="T243" s="63">
        <f>+R243</f>
        <v>45628</v>
      </c>
      <c r="U243" s="63">
        <f>WORKDAY(T243,1,[7]Festivos!$A$1:$S$1)</f>
        <v>45629</v>
      </c>
      <c r="V243" s="63">
        <f>+WORKDAY.INTL(U243,W243-1,1,[7]Festivos!$A$1:$S$1)</f>
        <v>45632</v>
      </c>
      <c r="W243" s="62">
        <v>4</v>
      </c>
      <c r="X243" s="63">
        <f>WORKDAY(V243,1,[7]Festivos!$A$1:$S$1)</f>
        <v>45635</v>
      </c>
      <c r="Y243" s="63">
        <f>+WORKDAY.INTL(X243,Z243-1,1,[7]Festivos!$A$1:$S$1)</f>
        <v>45637</v>
      </c>
      <c r="Z243" s="62">
        <v>3</v>
      </c>
      <c r="AA243" s="63">
        <f>WORKDAY(Y243,1,[7]Festivos!$A$1:$S$1)</f>
        <v>45638</v>
      </c>
      <c r="AB243" s="63">
        <f>+WORKDAY.INTL(AA243,AC243-1,1,[7]Festivos!$A$1:$S$1)</f>
        <v>45639</v>
      </c>
      <c r="AC243" s="62">
        <v>2</v>
      </c>
      <c r="AD243" s="63">
        <f>+AB243</f>
        <v>45639</v>
      </c>
      <c r="AE243" s="63">
        <f>WORKDAY(AD243,1,[7]Festivos!$A$1:$S$1)</f>
        <v>45642</v>
      </c>
      <c r="AF243" s="63">
        <f>+WORKDAY.INTL(AE243,AG243-1,1,[7]Festivos!$A$1:$S$1)</f>
        <v>45642</v>
      </c>
      <c r="AG243" s="62">
        <v>1</v>
      </c>
      <c r="AH243" s="61"/>
      <c r="AI243" s="8" t="s">
        <v>94</v>
      </c>
      <c r="AJ243" s="8" t="s">
        <v>23</v>
      </c>
      <c r="AK243" s="8" t="s">
        <v>195</v>
      </c>
      <c r="AL243" s="17">
        <v>6</v>
      </c>
      <c r="AM243" s="18">
        <v>45613</v>
      </c>
      <c r="AN243" s="18">
        <v>45619</v>
      </c>
      <c r="AO243" s="7">
        <v>5</v>
      </c>
      <c r="AP243" s="84">
        <f>+G243+J243+M243+P243+S243+W243+Z243+AC243+AG243+2</f>
        <v>35</v>
      </c>
      <c r="AQ243" s="81">
        <f>+(G243+J243)/AP243</f>
        <v>0.34285714285714286</v>
      </c>
      <c r="AR243" s="81">
        <f>+M243/AP243</f>
        <v>0.14285714285714285</v>
      </c>
      <c r="AS243" s="81">
        <f>+(P243+S243+W243+Z243+AC243+AG243+2)/AP243</f>
        <v>0.51428571428571423</v>
      </c>
    </row>
    <row r="244" spans="1:45" ht="25.5" x14ac:dyDescent="0.25">
      <c r="A244" s="61"/>
      <c r="B244" s="61"/>
      <c r="C244" s="61"/>
      <c r="D244" s="61"/>
      <c r="E244" s="66"/>
      <c r="F244" s="63"/>
      <c r="G244" s="62"/>
      <c r="H244" s="63"/>
      <c r="I244" s="63"/>
      <c r="J244" s="62"/>
      <c r="K244" s="63"/>
      <c r="L244" s="63"/>
      <c r="M244" s="62"/>
      <c r="N244" s="63"/>
      <c r="O244" s="63"/>
      <c r="P244" s="62"/>
      <c r="Q244" s="63"/>
      <c r="R244" s="63"/>
      <c r="S244" s="62"/>
      <c r="T244" s="63"/>
      <c r="U244" s="63"/>
      <c r="V244" s="63"/>
      <c r="W244" s="62"/>
      <c r="X244" s="63"/>
      <c r="Y244" s="63"/>
      <c r="Z244" s="62"/>
      <c r="AA244" s="63"/>
      <c r="AB244" s="63"/>
      <c r="AC244" s="62"/>
      <c r="AD244" s="63"/>
      <c r="AE244" s="63"/>
      <c r="AF244" s="63"/>
      <c r="AG244" s="62"/>
      <c r="AH244" s="61"/>
      <c r="AI244" s="8" t="s">
        <v>196</v>
      </c>
      <c r="AJ244" s="8" t="s">
        <v>26</v>
      </c>
      <c r="AK244" s="8" t="s">
        <v>195</v>
      </c>
      <c r="AL244" s="17">
        <v>6</v>
      </c>
      <c r="AM244" s="18">
        <v>45613</v>
      </c>
      <c r="AN244" s="18">
        <v>45619</v>
      </c>
      <c r="AO244" s="7">
        <v>5</v>
      </c>
      <c r="AP244" s="84"/>
      <c r="AQ244" s="81"/>
      <c r="AR244" s="81"/>
      <c r="AS244" s="81"/>
    </row>
    <row r="245" spans="1:45" ht="25.5" x14ac:dyDescent="0.25">
      <c r="A245" s="61"/>
      <c r="B245" s="61"/>
      <c r="C245" s="61"/>
      <c r="D245" s="61"/>
      <c r="E245" s="66"/>
      <c r="F245" s="63"/>
      <c r="G245" s="62"/>
      <c r="H245" s="63"/>
      <c r="I245" s="63"/>
      <c r="J245" s="62"/>
      <c r="K245" s="63"/>
      <c r="L245" s="63"/>
      <c r="M245" s="62"/>
      <c r="N245" s="63"/>
      <c r="O245" s="63"/>
      <c r="P245" s="62"/>
      <c r="Q245" s="63"/>
      <c r="R245" s="63"/>
      <c r="S245" s="62"/>
      <c r="T245" s="63"/>
      <c r="U245" s="63"/>
      <c r="V245" s="63"/>
      <c r="W245" s="62"/>
      <c r="X245" s="63"/>
      <c r="Y245" s="63"/>
      <c r="Z245" s="62"/>
      <c r="AA245" s="63"/>
      <c r="AB245" s="63"/>
      <c r="AC245" s="62"/>
      <c r="AD245" s="63"/>
      <c r="AE245" s="63"/>
      <c r="AF245" s="63"/>
      <c r="AG245" s="62"/>
      <c r="AH245" s="61"/>
      <c r="AI245" s="8" t="s">
        <v>197</v>
      </c>
      <c r="AJ245" s="8" t="s">
        <v>24</v>
      </c>
      <c r="AK245" s="8" t="s">
        <v>79</v>
      </c>
      <c r="AL245" s="17">
        <v>6</v>
      </c>
      <c r="AM245" s="18">
        <v>45613</v>
      </c>
      <c r="AN245" s="18">
        <v>45619</v>
      </c>
      <c r="AO245" s="7">
        <v>5</v>
      </c>
      <c r="AP245" s="84"/>
      <c r="AQ245" s="81"/>
      <c r="AR245" s="81"/>
      <c r="AS245" s="81"/>
    </row>
    <row r="246" spans="1:45" x14ac:dyDescent="0.25">
      <c r="A246" s="61"/>
      <c r="B246" s="61"/>
      <c r="C246" s="61"/>
      <c r="D246" s="61"/>
      <c r="E246" s="66"/>
      <c r="F246" s="63"/>
      <c r="G246" s="62"/>
      <c r="H246" s="63"/>
      <c r="I246" s="63"/>
      <c r="J246" s="62"/>
      <c r="K246" s="63"/>
      <c r="L246" s="63"/>
      <c r="M246" s="62"/>
      <c r="N246" s="63"/>
      <c r="O246" s="63"/>
      <c r="P246" s="62"/>
      <c r="Q246" s="63"/>
      <c r="R246" s="63"/>
      <c r="S246" s="62"/>
      <c r="T246" s="63"/>
      <c r="U246" s="63"/>
      <c r="V246" s="63"/>
      <c r="W246" s="62"/>
      <c r="X246" s="63"/>
      <c r="Y246" s="63"/>
      <c r="Z246" s="62"/>
      <c r="AA246" s="63"/>
      <c r="AB246" s="63"/>
      <c r="AC246" s="62"/>
      <c r="AD246" s="63"/>
      <c r="AE246" s="63"/>
      <c r="AF246" s="63"/>
      <c r="AG246" s="62"/>
      <c r="AH246" s="61"/>
      <c r="AI246" s="8" t="s">
        <v>198</v>
      </c>
      <c r="AJ246" s="8" t="s">
        <v>23</v>
      </c>
      <c r="AK246" s="8" t="s">
        <v>79</v>
      </c>
      <c r="AL246" s="17">
        <v>6</v>
      </c>
      <c r="AM246" s="18">
        <v>45613</v>
      </c>
      <c r="AN246" s="18">
        <v>45619</v>
      </c>
      <c r="AO246" s="7">
        <v>5</v>
      </c>
      <c r="AP246" s="84"/>
      <c r="AQ246" s="81"/>
      <c r="AR246" s="81"/>
      <c r="AS246" s="81"/>
    </row>
    <row r="247" spans="1:45" ht="25.5" x14ac:dyDescent="0.25">
      <c r="A247" s="61"/>
      <c r="B247" s="61"/>
      <c r="C247" s="61"/>
      <c r="D247" s="61"/>
      <c r="E247" s="66"/>
      <c r="F247" s="63"/>
      <c r="G247" s="62"/>
      <c r="H247" s="63"/>
      <c r="I247" s="63"/>
      <c r="J247" s="62"/>
      <c r="K247" s="63"/>
      <c r="L247" s="63"/>
      <c r="M247" s="62"/>
      <c r="N247" s="63"/>
      <c r="O247" s="63"/>
      <c r="P247" s="62"/>
      <c r="Q247" s="63"/>
      <c r="R247" s="63"/>
      <c r="S247" s="62"/>
      <c r="T247" s="63"/>
      <c r="U247" s="63"/>
      <c r="V247" s="63"/>
      <c r="W247" s="62"/>
      <c r="X247" s="63"/>
      <c r="Y247" s="63"/>
      <c r="Z247" s="62"/>
      <c r="AA247" s="63"/>
      <c r="AB247" s="63"/>
      <c r="AC247" s="62"/>
      <c r="AD247" s="63"/>
      <c r="AE247" s="63"/>
      <c r="AF247" s="63"/>
      <c r="AG247" s="62"/>
      <c r="AH247" s="61"/>
      <c r="AI247" s="8" t="s">
        <v>199</v>
      </c>
      <c r="AJ247" s="8" t="s">
        <v>39</v>
      </c>
      <c r="AK247" s="8" t="s">
        <v>79</v>
      </c>
      <c r="AL247" s="17">
        <v>0</v>
      </c>
      <c r="AM247" s="18">
        <v>45613</v>
      </c>
      <c r="AN247" s="18">
        <v>45619</v>
      </c>
      <c r="AO247" s="7">
        <v>5</v>
      </c>
      <c r="AP247" s="84"/>
      <c r="AQ247" s="81"/>
      <c r="AR247" s="81"/>
      <c r="AS247" s="81"/>
    </row>
    <row r="248" spans="1:45" x14ac:dyDescent="0.25">
      <c r="A248" s="61"/>
      <c r="B248" s="61"/>
      <c r="C248" s="61"/>
      <c r="D248" s="61"/>
      <c r="E248" s="66"/>
      <c r="F248" s="63" t="e">
        <f>+WORKDAY.INTL(E248,G248-1,1,[7]Festivos!$A$1:$S$1)</f>
        <v>#NUM!</v>
      </c>
      <c r="G248" s="62"/>
      <c r="H248" s="63" t="e">
        <f>WORKDAY(F248,1,[7]Festivos!$A$1:$S$1)</f>
        <v>#NUM!</v>
      </c>
      <c r="I248" s="63" t="e">
        <f>+WORKDAY.INTL(H248,J248-1,1,[7]Festivos!$A$1:$S$1)</f>
        <v>#NUM!</v>
      </c>
      <c r="J248" s="62"/>
      <c r="K248" s="63" t="e">
        <f>WORKDAY(I248,1,[7]Festivos!$A$1:$S$1)</f>
        <v>#NUM!</v>
      </c>
      <c r="L248" s="63" t="e">
        <f>+WORKDAY.INTL(K248,M248-1,1,[7]Festivos!$A$1:$S$1)</f>
        <v>#NUM!</v>
      </c>
      <c r="M248" s="62"/>
      <c r="N248" s="63" t="e">
        <f>WORKDAY(L248,1,[7]Festivos!$A$1:$S$1)</f>
        <v>#NUM!</v>
      </c>
      <c r="O248" s="63" t="e">
        <f>+WORKDAY.INTL(N248,P248-1,1,[7]Festivos!$A$1:$S$1)</f>
        <v>#NUM!</v>
      </c>
      <c r="P248" s="62"/>
      <c r="Q248" s="63" t="e">
        <f>WORKDAY(O248,1,[7]Festivos!$A$1:$S$1)</f>
        <v>#NUM!</v>
      </c>
      <c r="R248" s="63" t="e">
        <f>+WORKDAY.INTL(Q248,S248-1,1,[7]Festivos!$A$1:$S$1)</f>
        <v>#NUM!</v>
      </c>
      <c r="S248" s="62"/>
      <c r="T248" s="63"/>
      <c r="U248" s="63">
        <f>WORKDAY(T248,1,[7]Festivos!$A$1:$S$1)</f>
        <v>2</v>
      </c>
      <c r="V248" s="63" t="e">
        <f>+WORKDAY.INTL(U248,W248-1,1,[7]Festivos!$A$1:$S$1)</f>
        <v>#NUM!</v>
      </c>
      <c r="W248" s="62"/>
      <c r="X248" s="63" t="e">
        <f>WORKDAY(V248,1,[7]Festivos!$A$1:$S$1)</f>
        <v>#NUM!</v>
      </c>
      <c r="Y248" s="63" t="e">
        <f>+WORKDAY.INTL(X248,Z248-1,1,[7]Festivos!$A$1:$S$1)</f>
        <v>#NUM!</v>
      </c>
      <c r="Z248" s="62"/>
      <c r="AA248" s="63" t="e">
        <f>WORKDAY(Y248,1,[7]Festivos!$A$1:$S$1)</f>
        <v>#NUM!</v>
      </c>
      <c r="AB248" s="63" t="e">
        <f>+WORKDAY.INTL(AA248,AC248-1,1,[7]Festivos!$A$1:$S$1)</f>
        <v>#NUM!</v>
      </c>
      <c r="AC248" s="62"/>
      <c r="AD248" s="63"/>
      <c r="AE248" s="63">
        <f>WORKDAY(AD248,1,[7]Festivos!$A$1:$S$1)</f>
        <v>2</v>
      </c>
      <c r="AF248" s="63" t="e">
        <f>+WORKDAY.INTL(AE248,AG248-1,1,[7]Festivos!$A$1:$S$1)</f>
        <v>#NUM!</v>
      </c>
      <c r="AG248" s="62"/>
      <c r="AH248" s="61"/>
      <c r="AI248" s="8" t="s">
        <v>94</v>
      </c>
      <c r="AJ248" s="8" t="s">
        <v>26</v>
      </c>
      <c r="AK248" s="8" t="s">
        <v>200</v>
      </c>
      <c r="AL248" s="17">
        <v>6</v>
      </c>
      <c r="AM248" s="18">
        <v>45613</v>
      </c>
      <c r="AN248" s="18">
        <v>45619</v>
      </c>
      <c r="AO248" s="7">
        <v>5</v>
      </c>
      <c r="AP248" s="84"/>
      <c r="AQ248" s="81"/>
      <c r="AR248" s="81"/>
      <c r="AS248" s="81"/>
    </row>
    <row r="249" spans="1:45" x14ac:dyDescent="0.25">
      <c r="A249" s="61">
        <v>6</v>
      </c>
      <c r="B249" s="61" t="s">
        <v>25</v>
      </c>
      <c r="C249" s="61" t="s">
        <v>205</v>
      </c>
      <c r="D249" s="61" t="s">
        <v>89</v>
      </c>
      <c r="E249" s="66">
        <v>45594</v>
      </c>
      <c r="F249" s="63">
        <f>+WORKDAY.INTL(E249,G249-1,1,[7]Festivos!$A$1:$S$1)</f>
        <v>45608</v>
      </c>
      <c r="G249" s="62">
        <v>9</v>
      </c>
      <c r="H249" s="63">
        <f>WORKDAY(F249,1,[7]Festivos!$A$1:$S$1)</f>
        <v>45609</v>
      </c>
      <c r="I249" s="63">
        <f>+WORKDAY.INTL(H249,J249-1,1,[7]Festivos!$A$1:$S$1)</f>
        <v>45611</v>
      </c>
      <c r="J249" s="62">
        <v>3</v>
      </c>
      <c r="K249" s="63">
        <f>WORKDAY(I249,1,[7]Festivos!$A$1:$S$1)</f>
        <v>45614</v>
      </c>
      <c r="L249" s="63">
        <f>+WORKDAY.INTL(K249,M249-1,1,[7]Festivos!$A$1:$S$1)</f>
        <v>45618</v>
      </c>
      <c r="M249" s="62">
        <v>5</v>
      </c>
      <c r="N249" s="63">
        <f>WORKDAY(L249,1,[7]Festivos!$A$1:$S$1)</f>
        <v>45621</v>
      </c>
      <c r="O249" s="63">
        <f>+WORKDAY.INTL(N249,P249-1,1,[7]Festivos!$A$1:$S$1)</f>
        <v>45624</v>
      </c>
      <c r="P249" s="62">
        <v>4</v>
      </c>
      <c r="Q249" s="63">
        <f>WORKDAY(O249,1,[7]Festivos!$A$1:$S$1)</f>
        <v>45625</v>
      </c>
      <c r="R249" s="63">
        <f>+WORKDAY.INTL(Q249,S249-1,1,[7]Festivos!$A$1:$S$1)</f>
        <v>45628</v>
      </c>
      <c r="S249" s="62">
        <v>2</v>
      </c>
      <c r="T249" s="63">
        <f>+R249</f>
        <v>45628</v>
      </c>
      <c r="U249" s="63">
        <f>WORKDAY(T249,1,[7]Festivos!$A$1:$S$1)</f>
        <v>45629</v>
      </c>
      <c r="V249" s="63">
        <f>+WORKDAY.INTL(U249,W249-1,1,[7]Festivos!$A$1:$S$1)</f>
        <v>45632</v>
      </c>
      <c r="W249" s="62">
        <v>4</v>
      </c>
      <c r="X249" s="63">
        <f>WORKDAY(V249,1,[7]Festivos!$A$1:$S$1)</f>
        <v>45635</v>
      </c>
      <c r="Y249" s="63">
        <f>+WORKDAY.INTL(X249,Z249-1,1,[7]Festivos!$A$1:$S$1)</f>
        <v>45637</v>
      </c>
      <c r="Z249" s="62">
        <v>3</v>
      </c>
      <c r="AA249" s="63">
        <f>WORKDAY(Y249,1,[7]Festivos!$A$1:$S$1)</f>
        <v>45638</v>
      </c>
      <c r="AB249" s="63">
        <f>+WORKDAY.INTL(AA249,AC249-1,1,[7]Festivos!$A$1:$S$1)</f>
        <v>45639</v>
      </c>
      <c r="AC249" s="62">
        <v>2</v>
      </c>
      <c r="AD249" s="63">
        <f>+AB249</f>
        <v>45639</v>
      </c>
      <c r="AE249" s="63">
        <f>WORKDAY(AD249,1,[7]Festivos!$A$1:$S$1)</f>
        <v>45642</v>
      </c>
      <c r="AF249" s="63">
        <f>+WORKDAY.INTL(AE249,AG249-1,1,[7]Festivos!$A$1:$S$1)</f>
        <v>45642</v>
      </c>
      <c r="AG249" s="62">
        <v>1</v>
      </c>
      <c r="AH249" s="61"/>
      <c r="AI249" s="8" t="s">
        <v>94</v>
      </c>
      <c r="AJ249" s="8" t="s">
        <v>23</v>
      </c>
      <c r="AK249" s="8" t="s">
        <v>195</v>
      </c>
      <c r="AL249" s="17">
        <v>6</v>
      </c>
      <c r="AM249" s="18">
        <v>45613</v>
      </c>
      <c r="AN249" s="18">
        <v>45619</v>
      </c>
      <c r="AO249" s="7">
        <v>5</v>
      </c>
      <c r="AP249" s="84">
        <f>+G249+J249+M249+P249+S249+W249+Z249+AC249+AG249+2</f>
        <v>35</v>
      </c>
      <c r="AQ249" s="81">
        <f>+(G249+J249)/AP249</f>
        <v>0.34285714285714286</v>
      </c>
      <c r="AR249" s="81">
        <f>+M249/AP249</f>
        <v>0.14285714285714285</v>
      </c>
      <c r="AS249" s="81">
        <f>+(P249+S249+W249+Z249+AC249+AG249+2)/AP249</f>
        <v>0.51428571428571423</v>
      </c>
    </row>
    <row r="250" spans="1:45" x14ac:dyDescent="0.25">
      <c r="A250" s="61"/>
      <c r="B250" s="61"/>
      <c r="C250" s="61"/>
      <c r="D250" s="61"/>
      <c r="E250" s="66"/>
      <c r="F250" s="63"/>
      <c r="G250" s="62"/>
      <c r="H250" s="63"/>
      <c r="I250" s="63"/>
      <c r="J250" s="62"/>
      <c r="K250" s="63"/>
      <c r="L250" s="63"/>
      <c r="M250" s="62"/>
      <c r="N250" s="63"/>
      <c r="O250" s="63"/>
      <c r="P250" s="62"/>
      <c r="Q250" s="63"/>
      <c r="R250" s="63"/>
      <c r="S250" s="62"/>
      <c r="T250" s="63"/>
      <c r="U250" s="63"/>
      <c r="V250" s="63"/>
      <c r="W250" s="62"/>
      <c r="X250" s="63"/>
      <c r="Y250" s="63"/>
      <c r="Z250" s="62"/>
      <c r="AA250" s="63"/>
      <c r="AB250" s="63"/>
      <c r="AC250" s="62"/>
      <c r="AD250" s="63"/>
      <c r="AE250" s="63"/>
      <c r="AF250" s="63"/>
      <c r="AG250" s="62"/>
      <c r="AH250" s="61"/>
      <c r="AI250" s="8" t="s">
        <v>94</v>
      </c>
      <c r="AJ250" s="8" t="s">
        <v>26</v>
      </c>
      <c r="AK250" s="8" t="s">
        <v>195</v>
      </c>
      <c r="AL250" s="17">
        <v>6</v>
      </c>
      <c r="AM250" s="18">
        <v>45613</v>
      </c>
      <c r="AN250" s="18">
        <v>45619</v>
      </c>
      <c r="AO250" s="7">
        <v>5</v>
      </c>
      <c r="AP250" s="84"/>
      <c r="AQ250" s="81"/>
      <c r="AR250" s="81"/>
      <c r="AS250" s="81"/>
    </row>
    <row r="251" spans="1:45" x14ac:dyDescent="0.25">
      <c r="A251" s="61"/>
      <c r="B251" s="61"/>
      <c r="C251" s="61"/>
      <c r="D251" s="61"/>
      <c r="E251" s="66"/>
      <c r="F251" s="63"/>
      <c r="G251" s="62"/>
      <c r="H251" s="63"/>
      <c r="I251" s="63"/>
      <c r="J251" s="62"/>
      <c r="K251" s="63"/>
      <c r="L251" s="63"/>
      <c r="M251" s="62"/>
      <c r="N251" s="63"/>
      <c r="O251" s="63"/>
      <c r="P251" s="62"/>
      <c r="Q251" s="63"/>
      <c r="R251" s="63"/>
      <c r="S251" s="62"/>
      <c r="T251" s="63"/>
      <c r="U251" s="63"/>
      <c r="V251" s="63"/>
      <c r="W251" s="62"/>
      <c r="X251" s="63"/>
      <c r="Y251" s="63"/>
      <c r="Z251" s="62"/>
      <c r="AA251" s="63"/>
      <c r="AB251" s="63"/>
      <c r="AC251" s="62"/>
      <c r="AD251" s="63"/>
      <c r="AE251" s="63"/>
      <c r="AF251" s="63"/>
      <c r="AG251" s="62"/>
      <c r="AH251" s="61"/>
      <c r="AI251" s="8" t="s">
        <v>94</v>
      </c>
      <c r="AJ251" s="8" t="s">
        <v>24</v>
      </c>
      <c r="AK251" s="8" t="s">
        <v>79</v>
      </c>
      <c r="AL251" s="17">
        <v>6</v>
      </c>
      <c r="AM251" s="18">
        <v>45613</v>
      </c>
      <c r="AN251" s="18">
        <v>45619</v>
      </c>
      <c r="AO251" s="7">
        <v>5</v>
      </c>
      <c r="AP251" s="84"/>
      <c r="AQ251" s="81"/>
      <c r="AR251" s="81"/>
      <c r="AS251" s="81"/>
    </row>
    <row r="252" spans="1:45" x14ac:dyDescent="0.25">
      <c r="A252" s="61"/>
      <c r="B252" s="61"/>
      <c r="C252" s="61"/>
      <c r="D252" s="61"/>
      <c r="E252" s="66"/>
      <c r="F252" s="63"/>
      <c r="G252" s="62"/>
      <c r="H252" s="63"/>
      <c r="I252" s="63"/>
      <c r="J252" s="62"/>
      <c r="K252" s="63"/>
      <c r="L252" s="63"/>
      <c r="M252" s="62"/>
      <c r="N252" s="63"/>
      <c r="O252" s="63"/>
      <c r="P252" s="62"/>
      <c r="Q252" s="63"/>
      <c r="R252" s="63"/>
      <c r="S252" s="62"/>
      <c r="T252" s="63"/>
      <c r="U252" s="63"/>
      <c r="V252" s="63"/>
      <c r="W252" s="62"/>
      <c r="X252" s="63"/>
      <c r="Y252" s="63"/>
      <c r="Z252" s="62"/>
      <c r="AA252" s="63"/>
      <c r="AB252" s="63"/>
      <c r="AC252" s="62"/>
      <c r="AD252" s="63"/>
      <c r="AE252" s="63"/>
      <c r="AF252" s="63"/>
      <c r="AG252" s="62"/>
      <c r="AH252" s="61"/>
      <c r="AI252" s="8" t="s">
        <v>94</v>
      </c>
      <c r="AJ252" s="8" t="s">
        <v>23</v>
      </c>
      <c r="AK252" s="8" t="s">
        <v>79</v>
      </c>
      <c r="AL252" s="17">
        <v>6</v>
      </c>
      <c r="AM252" s="18">
        <v>45613</v>
      </c>
      <c r="AN252" s="18">
        <v>45619</v>
      </c>
      <c r="AO252" s="7">
        <v>5</v>
      </c>
      <c r="AP252" s="84"/>
      <c r="AQ252" s="81"/>
      <c r="AR252" s="81"/>
      <c r="AS252" s="81"/>
    </row>
    <row r="253" spans="1:45" x14ac:dyDescent="0.25">
      <c r="A253" s="61"/>
      <c r="B253" s="61"/>
      <c r="C253" s="61"/>
      <c r="D253" s="61"/>
      <c r="E253" s="66"/>
      <c r="F253" s="63"/>
      <c r="G253" s="62"/>
      <c r="H253" s="63"/>
      <c r="I253" s="63"/>
      <c r="J253" s="62"/>
      <c r="K253" s="63"/>
      <c r="L253" s="63"/>
      <c r="M253" s="62"/>
      <c r="N253" s="63"/>
      <c r="O253" s="63"/>
      <c r="P253" s="62"/>
      <c r="Q253" s="63"/>
      <c r="R253" s="63"/>
      <c r="S253" s="62"/>
      <c r="T253" s="63"/>
      <c r="U253" s="63"/>
      <c r="V253" s="63"/>
      <c r="W253" s="62"/>
      <c r="X253" s="63"/>
      <c r="Y253" s="63"/>
      <c r="Z253" s="62"/>
      <c r="AA253" s="63"/>
      <c r="AB253" s="63"/>
      <c r="AC253" s="62"/>
      <c r="AD253" s="63"/>
      <c r="AE253" s="63"/>
      <c r="AF253" s="63"/>
      <c r="AG253" s="62"/>
      <c r="AH253" s="61"/>
      <c r="AI253" s="8" t="s">
        <v>94</v>
      </c>
      <c r="AJ253" s="8" t="s">
        <v>39</v>
      </c>
      <c r="AK253" s="8" t="s">
        <v>79</v>
      </c>
      <c r="AL253" s="17">
        <v>0</v>
      </c>
      <c r="AM253" s="18">
        <v>45613</v>
      </c>
      <c r="AN253" s="18">
        <v>45619</v>
      </c>
      <c r="AO253" s="7">
        <v>5</v>
      </c>
      <c r="AP253" s="84"/>
      <c r="AQ253" s="81"/>
      <c r="AR253" s="81"/>
      <c r="AS253" s="81"/>
    </row>
    <row r="254" spans="1:45" x14ac:dyDescent="0.25">
      <c r="A254" s="61"/>
      <c r="B254" s="61"/>
      <c r="C254" s="61"/>
      <c r="D254" s="61"/>
      <c r="E254" s="66">
        <v>44972</v>
      </c>
      <c r="F254" s="63"/>
      <c r="G254" s="62"/>
      <c r="H254" s="63"/>
      <c r="I254" s="63"/>
      <c r="J254" s="62"/>
      <c r="K254" s="63"/>
      <c r="L254" s="63"/>
      <c r="M254" s="62"/>
      <c r="N254" s="63"/>
      <c r="O254" s="63"/>
      <c r="P254" s="62"/>
      <c r="Q254" s="63"/>
      <c r="R254" s="63"/>
      <c r="S254" s="62"/>
      <c r="T254" s="63"/>
      <c r="U254" s="63"/>
      <c r="V254" s="63"/>
      <c r="W254" s="62"/>
      <c r="X254" s="63"/>
      <c r="Y254" s="63"/>
      <c r="Z254" s="62"/>
      <c r="AA254" s="63"/>
      <c r="AB254" s="63"/>
      <c r="AC254" s="62"/>
      <c r="AD254" s="63"/>
      <c r="AE254" s="63"/>
      <c r="AF254" s="63"/>
      <c r="AG254" s="62"/>
      <c r="AH254" s="61"/>
      <c r="AI254" s="8" t="s">
        <v>94</v>
      </c>
      <c r="AJ254" s="8" t="s">
        <v>26</v>
      </c>
      <c r="AK254" s="8" t="s">
        <v>200</v>
      </c>
      <c r="AL254" s="17">
        <v>6</v>
      </c>
      <c r="AM254" s="18">
        <v>45613</v>
      </c>
      <c r="AN254" s="18">
        <v>45619</v>
      </c>
      <c r="AO254" s="7">
        <v>5</v>
      </c>
      <c r="AP254" s="84"/>
      <c r="AQ254" s="81"/>
      <c r="AR254" s="81"/>
      <c r="AS254" s="81"/>
    </row>
    <row r="255" spans="1:45" s="1" customFormat="1" x14ac:dyDescent="0.25">
      <c r="A255" s="61">
        <v>1</v>
      </c>
      <c r="B255" s="61" t="s">
        <v>27</v>
      </c>
      <c r="C255" s="61" t="s">
        <v>206</v>
      </c>
      <c r="D255" s="61" t="s">
        <v>89</v>
      </c>
      <c r="E255" s="66">
        <v>45337</v>
      </c>
      <c r="F255" s="63">
        <f>+WORKDAY.INTL(E255,G255-1,1,[8]Festivos!$A$1:$S$1)</f>
        <v>45351</v>
      </c>
      <c r="G255" s="62">
        <v>11</v>
      </c>
      <c r="H255" s="63">
        <f>WORKDAY(F255,1,[8]Festivos!$A$1:$S$1)</f>
        <v>45352</v>
      </c>
      <c r="I255" s="63">
        <f>+WORKDAY.INTL(H255,J255-1,1,[8]Festivos!$A$1:$S$1)</f>
        <v>45356</v>
      </c>
      <c r="J255" s="62">
        <v>3</v>
      </c>
      <c r="K255" s="63">
        <f>WORKDAY(I255,1,[8]Festivos!$A$1:$S$1)</f>
        <v>45357</v>
      </c>
      <c r="L255" s="63">
        <f>+WORKDAY.INTL(K255,M255-1,1,[8]Festivos!$A$1:$S$1)</f>
        <v>45370</v>
      </c>
      <c r="M255" s="62">
        <v>10</v>
      </c>
      <c r="N255" s="63">
        <f>WORKDAY(L255,1,[8]Festivos!$A$1:$S$1)</f>
        <v>45371</v>
      </c>
      <c r="O255" s="63">
        <f>+WORKDAY.INTL(N255,P255-1,1,[8]Festivos!$A$1:$S$1)</f>
        <v>45386</v>
      </c>
      <c r="P255" s="62">
        <v>7</v>
      </c>
      <c r="Q255" s="63">
        <f>WORKDAY(O255,1,[8]Festivos!$A$1:$S$1)</f>
        <v>45387</v>
      </c>
      <c r="R255" s="63">
        <f>+WORKDAY.INTL(Q255,S255-1,1,[8]Festivos!$A$1:$S$1)</f>
        <v>45391</v>
      </c>
      <c r="S255" s="62">
        <v>3</v>
      </c>
      <c r="T255" s="63">
        <f>+R255</f>
        <v>45391</v>
      </c>
      <c r="U255" s="63">
        <f>WORKDAY(T255,1,[8]Festivos!$A$1:$S$1)</f>
        <v>45392</v>
      </c>
      <c r="V255" s="63">
        <f>+WORKDAY.INTL(U255,W255-1,1,[8]Festivos!$A$1:$S$1)</f>
        <v>45398</v>
      </c>
      <c r="W255" s="62">
        <v>5</v>
      </c>
      <c r="X255" s="63">
        <f>WORKDAY(V255,1,[8]Festivos!$A$1:$S$1)</f>
        <v>45399</v>
      </c>
      <c r="Y255" s="63">
        <f>+WORKDAY.INTL(X255,Z255-1,1,[8]Festivos!$A$1:$S$1)</f>
        <v>45405</v>
      </c>
      <c r="Z255" s="62">
        <v>5</v>
      </c>
      <c r="AA255" s="63">
        <f>WORKDAY(Y255,1,[8]Festivos!$A$1:$S$1)</f>
        <v>45406</v>
      </c>
      <c r="AB255" s="63">
        <f>+WORKDAY.INTL(AA255,AC255-1,1,[8]Festivos!$A$1:$S$1)</f>
        <v>45408</v>
      </c>
      <c r="AC255" s="62">
        <v>3</v>
      </c>
      <c r="AD255" s="63">
        <v>45408</v>
      </c>
      <c r="AE255" s="63">
        <f>WORKDAY(AD255,1,[8]Festivos!$A$1:$S$1)</f>
        <v>45411</v>
      </c>
      <c r="AF255" s="63">
        <f>+WORKDAY.INTL(AE255,AG255-1,1,[8]Festivos!$A$1:$S$1)</f>
        <v>45414</v>
      </c>
      <c r="AG255" s="62">
        <v>3</v>
      </c>
      <c r="AH255" s="61">
        <v>4</v>
      </c>
      <c r="AI255" s="50" t="s">
        <v>207</v>
      </c>
      <c r="AJ255" s="8" t="s">
        <v>23</v>
      </c>
      <c r="AK255" s="8" t="s">
        <v>100</v>
      </c>
      <c r="AL255" s="38">
        <v>5</v>
      </c>
      <c r="AM255" s="18">
        <v>45355</v>
      </c>
      <c r="AN255" s="18">
        <v>45366</v>
      </c>
      <c r="AO255" s="7">
        <v>10</v>
      </c>
      <c r="AP255" s="84">
        <f>+G255+J255+M255+P255+S255+W255+Z255+AC255+AG255+2</f>
        <v>52</v>
      </c>
      <c r="AQ255" s="81">
        <f>+(G255+J255)/AP255</f>
        <v>0.26923076923076922</v>
      </c>
      <c r="AR255" s="81">
        <f>+M255/AP255</f>
        <v>0.19230769230769232</v>
      </c>
      <c r="AS255" s="81">
        <f>+(P255+S255+W255+Z255+AC255+AG255+2)/AP255</f>
        <v>0.53846153846153844</v>
      </c>
    </row>
    <row r="256" spans="1:45" s="1" customFormat="1" x14ac:dyDescent="0.25">
      <c r="A256" s="61"/>
      <c r="B256" s="61"/>
      <c r="C256" s="61"/>
      <c r="D256" s="61"/>
      <c r="E256" s="66"/>
      <c r="F256" s="63"/>
      <c r="G256" s="62"/>
      <c r="H256" s="63"/>
      <c r="I256" s="63"/>
      <c r="J256" s="62"/>
      <c r="K256" s="63"/>
      <c r="L256" s="63"/>
      <c r="M256" s="62"/>
      <c r="N256" s="63"/>
      <c r="O256" s="63"/>
      <c r="P256" s="62"/>
      <c r="Q256" s="63"/>
      <c r="R256" s="63"/>
      <c r="S256" s="62"/>
      <c r="T256" s="63"/>
      <c r="U256" s="63"/>
      <c r="V256" s="63"/>
      <c r="W256" s="62"/>
      <c r="X256" s="63"/>
      <c r="Y256" s="63"/>
      <c r="Z256" s="62"/>
      <c r="AA256" s="63"/>
      <c r="AB256" s="63"/>
      <c r="AC256" s="62"/>
      <c r="AD256" s="63"/>
      <c r="AE256" s="63"/>
      <c r="AF256" s="63"/>
      <c r="AG256" s="62"/>
      <c r="AH256" s="61"/>
      <c r="AI256" s="8" t="s">
        <v>94</v>
      </c>
      <c r="AJ256" s="8" t="s">
        <v>23</v>
      </c>
      <c r="AK256" s="8" t="s">
        <v>79</v>
      </c>
      <c r="AL256" s="38">
        <v>5</v>
      </c>
      <c r="AM256" s="18">
        <v>45355</v>
      </c>
      <c r="AN256" s="18">
        <v>45366</v>
      </c>
      <c r="AO256" s="7">
        <v>10</v>
      </c>
      <c r="AP256" s="84"/>
      <c r="AQ256" s="81"/>
      <c r="AR256" s="81"/>
      <c r="AS256" s="81"/>
    </row>
    <row r="257" spans="1:45" s="1" customFormat="1" ht="25.5" x14ac:dyDescent="0.25">
      <c r="A257" s="61"/>
      <c r="B257" s="61"/>
      <c r="C257" s="61"/>
      <c r="D257" s="61"/>
      <c r="E257" s="66"/>
      <c r="F257" s="63"/>
      <c r="G257" s="62"/>
      <c r="H257" s="63"/>
      <c r="I257" s="63"/>
      <c r="J257" s="62"/>
      <c r="K257" s="63"/>
      <c r="L257" s="63"/>
      <c r="M257" s="62"/>
      <c r="N257" s="63"/>
      <c r="O257" s="63"/>
      <c r="P257" s="62"/>
      <c r="Q257" s="63"/>
      <c r="R257" s="63"/>
      <c r="S257" s="62"/>
      <c r="T257" s="63"/>
      <c r="U257" s="63"/>
      <c r="V257" s="63"/>
      <c r="W257" s="62"/>
      <c r="X257" s="63"/>
      <c r="Y257" s="63"/>
      <c r="Z257" s="62"/>
      <c r="AA257" s="63"/>
      <c r="AB257" s="63"/>
      <c r="AC257" s="62"/>
      <c r="AD257" s="63"/>
      <c r="AE257" s="63"/>
      <c r="AF257" s="63"/>
      <c r="AG257" s="62"/>
      <c r="AH257" s="61"/>
      <c r="AI257" s="50" t="s">
        <v>208</v>
      </c>
      <c r="AJ257" s="8" t="s">
        <v>23</v>
      </c>
      <c r="AK257" s="8" t="s">
        <v>209</v>
      </c>
      <c r="AL257" s="38">
        <v>5</v>
      </c>
      <c r="AM257" s="18">
        <v>45355</v>
      </c>
      <c r="AN257" s="18">
        <v>45366</v>
      </c>
      <c r="AO257" s="7">
        <v>10</v>
      </c>
      <c r="AP257" s="84"/>
      <c r="AQ257" s="81"/>
      <c r="AR257" s="81"/>
      <c r="AS257" s="81"/>
    </row>
    <row r="258" spans="1:45" ht="25.5" x14ac:dyDescent="0.25">
      <c r="A258" s="61"/>
      <c r="B258" s="61"/>
      <c r="C258" s="61"/>
      <c r="D258" s="61"/>
      <c r="E258" s="66"/>
      <c r="F258" s="63"/>
      <c r="G258" s="62"/>
      <c r="H258" s="63"/>
      <c r="I258" s="63"/>
      <c r="J258" s="62"/>
      <c r="K258" s="63"/>
      <c r="L258" s="63"/>
      <c r="M258" s="62"/>
      <c r="N258" s="63"/>
      <c r="O258" s="63"/>
      <c r="P258" s="62"/>
      <c r="Q258" s="63"/>
      <c r="R258" s="63"/>
      <c r="S258" s="62"/>
      <c r="T258" s="63"/>
      <c r="U258" s="63"/>
      <c r="V258" s="63"/>
      <c r="W258" s="62"/>
      <c r="X258" s="63"/>
      <c r="Y258" s="63"/>
      <c r="Z258" s="62"/>
      <c r="AA258" s="63"/>
      <c r="AB258" s="63"/>
      <c r="AC258" s="62"/>
      <c r="AD258" s="63"/>
      <c r="AE258" s="63"/>
      <c r="AF258" s="63"/>
      <c r="AG258" s="62"/>
      <c r="AH258" s="61"/>
      <c r="AI258" s="50" t="s">
        <v>210</v>
      </c>
      <c r="AJ258" s="8" t="s">
        <v>23</v>
      </c>
      <c r="AK258" s="8" t="s">
        <v>211</v>
      </c>
      <c r="AL258" s="38">
        <v>5</v>
      </c>
      <c r="AM258" s="18">
        <v>45355</v>
      </c>
      <c r="AN258" s="18">
        <v>45366</v>
      </c>
      <c r="AO258" s="7">
        <v>10</v>
      </c>
      <c r="AP258" s="85"/>
      <c r="AQ258" s="81"/>
      <c r="AR258" s="81"/>
      <c r="AS258" s="81"/>
    </row>
    <row r="259" spans="1:45" x14ac:dyDescent="0.25">
      <c r="A259" s="61">
        <v>2</v>
      </c>
      <c r="B259" s="61" t="s">
        <v>27</v>
      </c>
      <c r="C259" s="61" t="s">
        <v>212</v>
      </c>
      <c r="D259" s="61" t="s">
        <v>89</v>
      </c>
      <c r="E259" s="66">
        <v>45337</v>
      </c>
      <c r="F259" s="63">
        <f>+WORKDAY.INTL(E259,G259-1,1,[8]Festivos!$A$1:$S$1)</f>
        <v>45351</v>
      </c>
      <c r="G259" s="62">
        <v>11</v>
      </c>
      <c r="H259" s="63">
        <f>WORKDAY(F259,1,[8]Festivos!$A$1:$S$1)</f>
        <v>45352</v>
      </c>
      <c r="I259" s="63">
        <f>+WORKDAY.INTL(H259,J259-1,1,[8]Festivos!$A$1:$S$1)</f>
        <v>45356</v>
      </c>
      <c r="J259" s="62">
        <v>3</v>
      </c>
      <c r="K259" s="63">
        <f>WORKDAY(I259,1,[8]Festivos!$A$1:$S$1)</f>
        <v>45357</v>
      </c>
      <c r="L259" s="63">
        <f>+WORKDAY.INTL(K259,M259-1,1,[8]Festivos!$A$1:$S$1)</f>
        <v>45370</v>
      </c>
      <c r="M259" s="62">
        <v>10</v>
      </c>
      <c r="N259" s="63">
        <f>WORKDAY(L259,1,[8]Festivos!$A$1:$S$1)</f>
        <v>45371</v>
      </c>
      <c r="O259" s="63">
        <f>+WORKDAY.INTL(N259,P259-1,1,[8]Festivos!$A$1:$S$1)</f>
        <v>45386</v>
      </c>
      <c r="P259" s="62">
        <v>7</v>
      </c>
      <c r="Q259" s="63">
        <f>WORKDAY(O259,1,[8]Festivos!$A$1:$S$1)</f>
        <v>45387</v>
      </c>
      <c r="R259" s="63">
        <f>+WORKDAY.INTL(Q259,S259-1,1,[8]Festivos!$A$1:$S$1)</f>
        <v>45391</v>
      </c>
      <c r="S259" s="62">
        <v>3</v>
      </c>
      <c r="T259" s="63">
        <f>+R259</f>
        <v>45391</v>
      </c>
      <c r="U259" s="63">
        <f>WORKDAY(T259,1,[8]Festivos!$A$1:$S$1)</f>
        <v>45392</v>
      </c>
      <c r="V259" s="63">
        <f>+WORKDAY.INTL(U259,W259-1,1,[8]Festivos!$A$1:$S$1)</f>
        <v>45398</v>
      </c>
      <c r="W259" s="62">
        <v>5</v>
      </c>
      <c r="X259" s="63">
        <f>WORKDAY(V259,1,[8]Festivos!$A$1:$S$1)</f>
        <v>45399</v>
      </c>
      <c r="Y259" s="63">
        <f>+WORKDAY.INTL(X259,Z259-1,1,[8]Festivos!$A$1:$S$1)</f>
        <v>45405</v>
      </c>
      <c r="Z259" s="62">
        <v>5</v>
      </c>
      <c r="AA259" s="63">
        <f>WORKDAY(Y259,1,[8]Festivos!$A$1:$S$1)</f>
        <v>45406</v>
      </c>
      <c r="AB259" s="63">
        <f>+WORKDAY.INTL(AA259,AC259-1,1,[8]Festivos!$A$1:$S$1)</f>
        <v>45408</v>
      </c>
      <c r="AC259" s="62">
        <v>3</v>
      </c>
      <c r="AD259" s="63">
        <v>45408</v>
      </c>
      <c r="AE259" s="63">
        <f>WORKDAY(AD259,1,[8]Festivos!$A$1:$S$1)</f>
        <v>45411</v>
      </c>
      <c r="AF259" s="63">
        <f>+WORKDAY.INTL(AE259,AG259-1,1,[8]Festivos!$A$1:$S$1)</f>
        <v>45414</v>
      </c>
      <c r="AG259" s="62">
        <v>3</v>
      </c>
      <c r="AH259" s="61">
        <v>4</v>
      </c>
      <c r="AI259" s="50" t="s">
        <v>213</v>
      </c>
      <c r="AJ259" s="8" t="s">
        <v>23</v>
      </c>
      <c r="AK259" s="8" t="s">
        <v>214</v>
      </c>
      <c r="AL259" s="38">
        <v>10</v>
      </c>
      <c r="AM259" s="18">
        <v>45355</v>
      </c>
      <c r="AN259" s="18">
        <v>45366</v>
      </c>
      <c r="AO259" s="7">
        <v>10</v>
      </c>
      <c r="AP259" s="84">
        <f>+G259+J259+M259+P259+S259+W259+Z259+AC259+AG259+2</f>
        <v>52</v>
      </c>
      <c r="AQ259" s="81">
        <f>+(G259+J259)/AP259</f>
        <v>0.26923076923076922</v>
      </c>
      <c r="AR259" s="81">
        <f>+M259/AP259</f>
        <v>0.19230769230769232</v>
      </c>
      <c r="AS259" s="81">
        <f>+(P259+S259+W259+Z259+AC259+AG259+2)/AP259</f>
        <v>0.53846153846153844</v>
      </c>
    </row>
    <row r="260" spans="1:45" x14ac:dyDescent="0.25">
      <c r="A260" s="61"/>
      <c r="B260" s="61"/>
      <c r="C260" s="61"/>
      <c r="D260" s="61"/>
      <c r="E260" s="66"/>
      <c r="F260" s="63"/>
      <c r="G260" s="62"/>
      <c r="H260" s="63"/>
      <c r="I260" s="63"/>
      <c r="J260" s="62"/>
      <c r="K260" s="63"/>
      <c r="L260" s="63"/>
      <c r="M260" s="62"/>
      <c r="N260" s="63"/>
      <c r="O260" s="63"/>
      <c r="P260" s="62"/>
      <c r="Q260" s="63"/>
      <c r="R260" s="63"/>
      <c r="S260" s="62"/>
      <c r="T260" s="63"/>
      <c r="U260" s="63"/>
      <c r="V260" s="63"/>
      <c r="W260" s="62"/>
      <c r="X260" s="63"/>
      <c r="Y260" s="63"/>
      <c r="Z260" s="62"/>
      <c r="AA260" s="63"/>
      <c r="AB260" s="63"/>
      <c r="AC260" s="62"/>
      <c r="AD260" s="63"/>
      <c r="AE260" s="63"/>
      <c r="AF260" s="63"/>
      <c r="AG260" s="62"/>
      <c r="AH260" s="61"/>
      <c r="AI260" s="8" t="s">
        <v>215</v>
      </c>
      <c r="AJ260" s="8" t="s">
        <v>24</v>
      </c>
      <c r="AK260" s="8" t="s">
        <v>79</v>
      </c>
      <c r="AL260" s="38">
        <v>10</v>
      </c>
      <c r="AM260" s="18">
        <v>45355</v>
      </c>
      <c r="AN260" s="18">
        <v>45366</v>
      </c>
      <c r="AO260" s="7">
        <v>10</v>
      </c>
      <c r="AP260" s="84"/>
      <c r="AQ260" s="81"/>
      <c r="AR260" s="81"/>
      <c r="AS260" s="81"/>
    </row>
    <row r="261" spans="1:45" ht="25.5" x14ac:dyDescent="0.25">
      <c r="A261" s="61"/>
      <c r="B261" s="61"/>
      <c r="C261" s="61"/>
      <c r="D261" s="61"/>
      <c r="E261" s="66"/>
      <c r="F261" s="63"/>
      <c r="G261" s="62"/>
      <c r="H261" s="63"/>
      <c r="I261" s="63"/>
      <c r="J261" s="62"/>
      <c r="K261" s="63"/>
      <c r="L261" s="63"/>
      <c r="M261" s="62"/>
      <c r="N261" s="63"/>
      <c r="O261" s="63"/>
      <c r="P261" s="62"/>
      <c r="Q261" s="63"/>
      <c r="R261" s="63"/>
      <c r="S261" s="62"/>
      <c r="T261" s="63"/>
      <c r="U261" s="63"/>
      <c r="V261" s="63"/>
      <c r="W261" s="62"/>
      <c r="X261" s="63"/>
      <c r="Y261" s="63"/>
      <c r="Z261" s="62"/>
      <c r="AA261" s="63"/>
      <c r="AB261" s="63"/>
      <c r="AC261" s="62"/>
      <c r="AD261" s="63"/>
      <c r="AE261" s="63"/>
      <c r="AF261" s="63"/>
      <c r="AG261" s="62"/>
      <c r="AH261" s="61"/>
      <c r="AI261" s="50" t="s">
        <v>216</v>
      </c>
      <c r="AJ261" s="8" t="s">
        <v>23</v>
      </c>
      <c r="AK261" s="8" t="s">
        <v>217</v>
      </c>
      <c r="AL261" s="38">
        <v>10</v>
      </c>
      <c r="AM261" s="18">
        <v>45355</v>
      </c>
      <c r="AN261" s="18">
        <v>45366</v>
      </c>
      <c r="AO261" s="7">
        <v>10</v>
      </c>
      <c r="AP261" s="84"/>
      <c r="AQ261" s="81"/>
      <c r="AR261" s="81"/>
      <c r="AS261" s="81"/>
    </row>
    <row r="262" spans="1:45" ht="25.5" x14ac:dyDescent="0.25">
      <c r="A262" s="61"/>
      <c r="B262" s="61"/>
      <c r="C262" s="61"/>
      <c r="D262" s="61"/>
      <c r="E262" s="66"/>
      <c r="F262" s="63"/>
      <c r="G262" s="62"/>
      <c r="H262" s="63"/>
      <c r="I262" s="63"/>
      <c r="J262" s="62"/>
      <c r="K262" s="63"/>
      <c r="L262" s="63"/>
      <c r="M262" s="62"/>
      <c r="N262" s="63"/>
      <c r="O262" s="63"/>
      <c r="P262" s="62"/>
      <c r="Q262" s="63"/>
      <c r="R262" s="63"/>
      <c r="S262" s="62"/>
      <c r="T262" s="63"/>
      <c r="U262" s="63"/>
      <c r="V262" s="63"/>
      <c r="W262" s="62"/>
      <c r="X262" s="63"/>
      <c r="Y262" s="63"/>
      <c r="Z262" s="62"/>
      <c r="AA262" s="63"/>
      <c r="AB262" s="63"/>
      <c r="AC262" s="62"/>
      <c r="AD262" s="63"/>
      <c r="AE262" s="63"/>
      <c r="AF262" s="63"/>
      <c r="AG262" s="62"/>
      <c r="AH262" s="61"/>
      <c r="AI262" s="50" t="s">
        <v>218</v>
      </c>
      <c r="AJ262" s="8" t="s">
        <v>31</v>
      </c>
      <c r="AK262" s="8" t="s">
        <v>164</v>
      </c>
      <c r="AL262" s="38">
        <v>10</v>
      </c>
      <c r="AM262" s="18">
        <v>45355</v>
      </c>
      <c r="AN262" s="18">
        <v>45366</v>
      </c>
      <c r="AO262" s="7">
        <v>10</v>
      </c>
      <c r="AP262" s="84"/>
      <c r="AQ262" s="81"/>
      <c r="AR262" s="81"/>
      <c r="AS262" s="81"/>
    </row>
    <row r="263" spans="1:45" ht="25.5" x14ac:dyDescent="0.25">
      <c r="A263" s="61"/>
      <c r="B263" s="61"/>
      <c r="C263" s="61"/>
      <c r="D263" s="61"/>
      <c r="E263" s="66"/>
      <c r="F263" s="63"/>
      <c r="G263" s="62"/>
      <c r="H263" s="63"/>
      <c r="I263" s="63"/>
      <c r="J263" s="62"/>
      <c r="K263" s="63"/>
      <c r="L263" s="63"/>
      <c r="M263" s="62"/>
      <c r="N263" s="63"/>
      <c r="O263" s="63"/>
      <c r="P263" s="62"/>
      <c r="Q263" s="63"/>
      <c r="R263" s="63"/>
      <c r="S263" s="62"/>
      <c r="T263" s="63"/>
      <c r="U263" s="63"/>
      <c r="V263" s="63"/>
      <c r="W263" s="62"/>
      <c r="X263" s="63"/>
      <c r="Y263" s="63"/>
      <c r="Z263" s="62"/>
      <c r="AA263" s="63"/>
      <c r="AB263" s="63"/>
      <c r="AC263" s="62"/>
      <c r="AD263" s="63"/>
      <c r="AE263" s="63"/>
      <c r="AF263" s="63"/>
      <c r="AG263" s="62"/>
      <c r="AH263" s="61"/>
      <c r="AI263" s="8" t="s">
        <v>219</v>
      </c>
      <c r="AJ263" s="8" t="s">
        <v>26</v>
      </c>
      <c r="AK263" s="8" t="s">
        <v>220</v>
      </c>
      <c r="AL263" s="38">
        <v>10</v>
      </c>
      <c r="AM263" s="18">
        <v>45355</v>
      </c>
      <c r="AN263" s="18">
        <v>45366</v>
      </c>
      <c r="AO263" s="7">
        <v>10</v>
      </c>
      <c r="AP263" s="85"/>
      <c r="AQ263" s="81"/>
      <c r="AR263" s="81"/>
      <c r="AS263" s="81"/>
    </row>
    <row r="264" spans="1:45" x14ac:dyDescent="0.25">
      <c r="A264" s="61">
        <v>3</v>
      </c>
      <c r="B264" s="61" t="s">
        <v>27</v>
      </c>
      <c r="C264" s="61" t="s">
        <v>221</v>
      </c>
      <c r="D264" s="61" t="s">
        <v>89</v>
      </c>
      <c r="E264" s="66">
        <v>45415</v>
      </c>
      <c r="F264" s="63">
        <f>+WORKDAY.INTL(E264,G264-1,1,[8]Festivos!$A$1:$S$1)</f>
        <v>45432</v>
      </c>
      <c r="G264" s="62">
        <v>11</v>
      </c>
      <c r="H264" s="63">
        <f>WORKDAY(F264,1,[8]Festivos!$A$1:$S$1)</f>
        <v>45433</v>
      </c>
      <c r="I264" s="63">
        <f>+WORKDAY.INTL(H264,J264-1,1,[8]Festivos!$A$1:$S$1)</f>
        <v>45435</v>
      </c>
      <c r="J264" s="62">
        <v>3</v>
      </c>
      <c r="K264" s="63">
        <f>WORKDAY(I264,1,[8]Festivos!$A$1:$S$1)</f>
        <v>45436</v>
      </c>
      <c r="L264" s="63">
        <f>+WORKDAY.INTL(K264,M264-1,1,[8]Festivos!$A$1:$S$1)</f>
        <v>45450</v>
      </c>
      <c r="M264" s="62">
        <v>10</v>
      </c>
      <c r="N264" s="63">
        <f>WORKDAY(L264,1,[8]Festivos!$A$1:$S$1)</f>
        <v>45454</v>
      </c>
      <c r="O264" s="63">
        <f>+WORKDAY.INTL(N264,P264-1,1,[8]Festivos!$A$1:$S$1)</f>
        <v>45462</v>
      </c>
      <c r="P264" s="62">
        <v>7</v>
      </c>
      <c r="Q264" s="63">
        <f>WORKDAY(O264,1,[8]Festivos!$A$1:$S$1)</f>
        <v>45463</v>
      </c>
      <c r="R264" s="63">
        <f>+WORKDAY.INTL(Q264,S264-1,1,[8]Festivos!$A$1:$S$1)</f>
        <v>45467</v>
      </c>
      <c r="S264" s="62">
        <v>3</v>
      </c>
      <c r="T264" s="63">
        <f>+R264</f>
        <v>45467</v>
      </c>
      <c r="U264" s="63">
        <f>WORKDAY(T264,1,[8]Festivos!$A$1:$S$1)</f>
        <v>45468</v>
      </c>
      <c r="V264" s="63">
        <f>+WORKDAY.INTL(U264,W264-1,1,[8]Festivos!$A$1:$S$1)</f>
        <v>45475</v>
      </c>
      <c r="W264" s="62">
        <v>5</v>
      </c>
      <c r="X264" s="63">
        <f>WORKDAY(V264,1,[8]Festivos!$A$1:$S$1)</f>
        <v>45476</v>
      </c>
      <c r="Y264" s="63">
        <f>+WORKDAY.INTL(X264,Z264-1,1,[8]Festivos!$A$1:$S$1)</f>
        <v>45482</v>
      </c>
      <c r="Z264" s="62">
        <v>5</v>
      </c>
      <c r="AA264" s="63">
        <f>WORKDAY(Y264,1,[8]Festivos!$A$1:$S$1)</f>
        <v>45483</v>
      </c>
      <c r="AB264" s="63">
        <f>+WORKDAY.INTL(AA264,AC264-1,1,[8]Festivos!$A$1:$S$1)</f>
        <v>45485</v>
      </c>
      <c r="AC264" s="62">
        <v>3</v>
      </c>
      <c r="AD264" s="63">
        <f>+AB264</f>
        <v>45485</v>
      </c>
      <c r="AE264" s="63">
        <f>WORKDAY(AD264,1,[8]Festivos!$A$1:$S$1)</f>
        <v>45488</v>
      </c>
      <c r="AF264" s="63">
        <f>+WORKDAY.INTL(AE264,AG264-1,1,[8]Festivos!$A$1:$S$1)</f>
        <v>45490</v>
      </c>
      <c r="AG264" s="62">
        <v>3</v>
      </c>
      <c r="AH264" s="61">
        <v>4</v>
      </c>
      <c r="AI264" s="8" t="s">
        <v>207</v>
      </c>
      <c r="AJ264" s="8" t="s">
        <v>23</v>
      </c>
      <c r="AK264" s="8" t="s">
        <v>132</v>
      </c>
      <c r="AL264" s="38">
        <v>10</v>
      </c>
      <c r="AM264" s="18">
        <v>45418</v>
      </c>
      <c r="AN264" s="18">
        <v>45432</v>
      </c>
      <c r="AO264" s="7">
        <v>10</v>
      </c>
      <c r="AP264" s="84">
        <f>+G264+J264+M264+P264+S264+W264+Z264+AC264+AG264+2</f>
        <v>52</v>
      </c>
      <c r="AQ264" s="81">
        <f>+(G264+J264)/AP264</f>
        <v>0.26923076923076922</v>
      </c>
      <c r="AR264" s="81">
        <f>+M264/AP264</f>
        <v>0.19230769230769232</v>
      </c>
      <c r="AS264" s="81">
        <f>+(P264+S264+W264+Z264+AC264+AG264+2)/AP264</f>
        <v>0.53846153846153844</v>
      </c>
    </row>
    <row r="265" spans="1:45" x14ac:dyDescent="0.25">
      <c r="A265" s="61"/>
      <c r="B265" s="61"/>
      <c r="C265" s="61"/>
      <c r="D265" s="61"/>
      <c r="E265" s="66"/>
      <c r="F265" s="63"/>
      <c r="G265" s="62"/>
      <c r="H265" s="63"/>
      <c r="I265" s="63"/>
      <c r="J265" s="62"/>
      <c r="K265" s="63"/>
      <c r="L265" s="63"/>
      <c r="M265" s="62"/>
      <c r="N265" s="63"/>
      <c r="O265" s="63"/>
      <c r="P265" s="62"/>
      <c r="Q265" s="63"/>
      <c r="R265" s="63"/>
      <c r="S265" s="62"/>
      <c r="T265" s="63"/>
      <c r="U265" s="63"/>
      <c r="V265" s="63"/>
      <c r="W265" s="62"/>
      <c r="X265" s="63"/>
      <c r="Y265" s="63"/>
      <c r="Z265" s="62"/>
      <c r="AA265" s="63"/>
      <c r="AB265" s="63"/>
      <c r="AC265" s="62"/>
      <c r="AD265" s="63"/>
      <c r="AE265" s="63"/>
      <c r="AF265" s="63"/>
      <c r="AG265" s="62"/>
      <c r="AH265" s="61"/>
      <c r="AI265" s="8" t="s">
        <v>215</v>
      </c>
      <c r="AJ265" s="8" t="s">
        <v>24</v>
      </c>
      <c r="AK265" s="8" t="s">
        <v>79</v>
      </c>
      <c r="AL265" s="38">
        <v>10</v>
      </c>
      <c r="AM265" s="18">
        <v>45418</v>
      </c>
      <c r="AN265" s="18">
        <v>45432</v>
      </c>
      <c r="AO265" s="7">
        <v>10</v>
      </c>
      <c r="AP265" s="84"/>
      <c r="AQ265" s="81"/>
      <c r="AR265" s="81"/>
      <c r="AS265" s="81"/>
    </row>
    <row r="266" spans="1:45" ht="25.5" x14ac:dyDescent="0.25">
      <c r="A266" s="61"/>
      <c r="B266" s="61"/>
      <c r="C266" s="61"/>
      <c r="D266" s="61"/>
      <c r="E266" s="66"/>
      <c r="F266" s="63"/>
      <c r="G266" s="62"/>
      <c r="H266" s="63"/>
      <c r="I266" s="63"/>
      <c r="J266" s="62"/>
      <c r="K266" s="63"/>
      <c r="L266" s="63"/>
      <c r="M266" s="62"/>
      <c r="N266" s="63"/>
      <c r="O266" s="63"/>
      <c r="P266" s="62"/>
      <c r="Q266" s="63"/>
      <c r="R266" s="63"/>
      <c r="S266" s="62"/>
      <c r="T266" s="63"/>
      <c r="U266" s="63"/>
      <c r="V266" s="63"/>
      <c r="W266" s="62"/>
      <c r="X266" s="63"/>
      <c r="Y266" s="63"/>
      <c r="Z266" s="62"/>
      <c r="AA266" s="63"/>
      <c r="AB266" s="63"/>
      <c r="AC266" s="62"/>
      <c r="AD266" s="63"/>
      <c r="AE266" s="63"/>
      <c r="AF266" s="63"/>
      <c r="AG266" s="62"/>
      <c r="AH266" s="61"/>
      <c r="AI266" s="8" t="s">
        <v>208</v>
      </c>
      <c r="AJ266" s="8" t="s">
        <v>23</v>
      </c>
      <c r="AK266" s="8" t="s">
        <v>209</v>
      </c>
      <c r="AL266" s="38">
        <v>10</v>
      </c>
      <c r="AM266" s="18">
        <v>45418</v>
      </c>
      <c r="AN266" s="18">
        <v>45432</v>
      </c>
      <c r="AO266" s="7">
        <v>10</v>
      </c>
      <c r="AP266" s="84"/>
      <c r="AQ266" s="81"/>
      <c r="AR266" s="81"/>
      <c r="AS266" s="81"/>
    </row>
    <row r="267" spans="1:45" x14ac:dyDescent="0.25">
      <c r="A267" s="61"/>
      <c r="B267" s="61"/>
      <c r="C267" s="61"/>
      <c r="D267" s="61"/>
      <c r="E267" s="66"/>
      <c r="F267" s="63"/>
      <c r="G267" s="62"/>
      <c r="H267" s="63"/>
      <c r="I267" s="63"/>
      <c r="J267" s="62"/>
      <c r="K267" s="63"/>
      <c r="L267" s="63"/>
      <c r="M267" s="62"/>
      <c r="N267" s="63"/>
      <c r="O267" s="63"/>
      <c r="P267" s="62"/>
      <c r="Q267" s="63"/>
      <c r="R267" s="63"/>
      <c r="S267" s="62"/>
      <c r="T267" s="63"/>
      <c r="U267" s="63"/>
      <c r="V267" s="63"/>
      <c r="W267" s="62"/>
      <c r="X267" s="63"/>
      <c r="Y267" s="63"/>
      <c r="Z267" s="62"/>
      <c r="AA267" s="63"/>
      <c r="AB267" s="63"/>
      <c r="AC267" s="62"/>
      <c r="AD267" s="63"/>
      <c r="AE267" s="63"/>
      <c r="AF267" s="63"/>
      <c r="AG267" s="62"/>
      <c r="AH267" s="61"/>
      <c r="AI267" s="8" t="s">
        <v>97</v>
      </c>
      <c r="AJ267" s="8" t="s">
        <v>23</v>
      </c>
      <c r="AK267" s="8" t="s">
        <v>79</v>
      </c>
      <c r="AL267" s="38">
        <v>10</v>
      </c>
      <c r="AM267" s="18">
        <v>45418</v>
      </c>
      <c r="AN267" s="18">
        <v>45432</v>
      </c>
      <c r="AO267" s="7">
        <v>10</v>
      </c>
      <c r="AP267" s="84"/>
      <c r="AQ267" s="81"/>
      <c r="AR267" s="81"/>
      <c r="AS267" s="81"/>
    </row>
    <row r="268" spans="1:45" ht="25.5" x14ac:dyDescent="0.25">
      <c r="A268" s="61"/>
      <c r="B268" s="61"/>
      <c r="C268" s="61"/>
      <c r="D268" s="61"/>
      <c r="E268" s="66"/>
      <c r="F268" s="63"/>
      <c r="G268" s="62"/>
      <c r="H268" s="63"/>
      <c r="I268" s="63"/>
      <c r="J268" s="62"/>
      <c r="K268" s="63"/>
      <c r="L268" s="63"/>
      <c r="M268" s="62"/>
      <c r="N268" s="63"/>
      <c r="O268" s="63"/>
      <c r="P268" s="62"/>
      <c r="Q268" s="63"/>
      <c r="R268" s="63"/>
      <c r="S268" s="62"/>
      <c r="T268" s="63"/>
      <c r="U268" s="63"/>
      <c r="V268" s="63"/>
      <c r="W268" s="62"/>
      <c r="X268" s="63"/>
      <c r="Y268" s="63"/>
      <c r="Z268" s="62"/>
      <c r="AA268" s="63"/>
      <c r="AB268" s="63"/>
      <c r="AC268" s="62"/>
      <c r="AD268" s="63"/>
      <c r="AE268" s="63"/>
      <c r="AF268" s="63"/>
      <c r="AG268" s="62"/>
      <c r="AH268" s="61"/>
      <c r="AI268" s="8" t="s">
        <v>222</v>
      </c>
      <c r="AJ268" s="8" t="s">
        <v>23</v>
      </c>
      <c r="AK268" s="8" t="s">
        <v>217</v>
      </c>
      <c r="AL268" s="38">
        <v>10</v>
      </c>
      <c r="AM268" s="18">
        <v>45418</v>
      </c>
      <c r="AN268" s="18">
        <v>45432</v>
      </c>
      <c r="AO268" s="7">
        <v>10</v>
      </c>
      <c r="AP268" s="84"/>
      <c r="AQ268" s="81"/>
      <c r="AR268" s="81"/>
      <c r="AS268" s="81"/>
    </row>
    <row r="269" spans="1:45" x14ac:dyDescent="0.25">
      <c r="A269" s="61">
        <v>4</v>
      </c>
      <c r="B269" s="61" t="s">
        <v>27</v>
      </c>
      <c r="C269" s="61" t="s">
        <v>223</v>
      </c>
      <c r="D269" s="61" t="s">
        <v>89</v>
      </c>
      <c r="E269" s="66">
        <v>45415</v>
      </c>
      <c r="F269" s="63">
        <f>+WORKDAY.INTL(E269,G269-1,1,[8]Festivos!$A$1:$S$1)</f>
        <v>45432</v>
      </c>
      <c r="G269" s="62">
        <v>11</v>
      </c>
      <c r="H269" s="63">
        <f>WORKDAY(F269,1,[8]Festivos!$A$1:$S$1)</f>
        <v>45433</v>
      </c>
      <c r="I269" s="63">
        <f>+WORKDAY.INTL(H269,J269-1,1,[8]Festivos!$A$1:$S$1)</f>
        <v>45435</v>
      </c>
      <c r="J269" s="62">
        <v>3</v>
      </c>
      <c r="K269" s="63">
        <f>WORKDAY(I269,1,[8]Festivos!$A$1:$S$1)</f>
        <v>45436</v>
      </c>
      <c r="L269" s="63">
        <f>+WORKDAY.INTL(K269,M269-1,1,[8]Festivos!$A$1:$S$1)</f>
        <v>45450</v>
      </c>
      <c r="M269" s="62">
        <v>10</v>
      </c>
      <c r="N269" s="63">
        <f>WORKDAY(L269,1,[8]Festivos!$A$1:$S$1)</f>
        <v>45454</v>
      </c>
      <c r="O269" s="63">
        <f>+WORKDAY.INTL(N269,P269-1,1,[8]Festivos!$A$1:$S$1)</f>
        <v>45462</v>
      </c>
      <c r="P269" s="62">
        <v>7</v>
      </c>
      <c r="Q269" s="63">
        <f>WORKDAY(O269,1,[8]Festivos!$A$1:$S$1)</f>
        <v>45463</v>
      </c>
      <c r="R269" s="63">
        <f>+WORKDAY.INTL(Q269,S269-1,1,[8]Festivos!$A$1:$S$1)</f>
        <v>45467</v>
      </c>
      <c r="S269" s="62">
        <v>3</v>
      </c>
      <c r="T269" s="63">
        <f>+R269</f>
        <v>45467</v>
      </c>
      <c r="U269" s="63">
        <f>WORKDAY(T269,1,[8]Festivos!$A$1:$S$1)</f>
        <v>45468</v>
      </c>
      <c r="V269" s="63">
        <f>+WORKDAY.INTL(U269,W269-1,1,[8]Festivos!$A$1:$S$1)</f>
        <v>45475</v>
      </c>
      <c r="W269" s="62">
        <v>5</v>
      </c>
      <c r="X269" s="63">
        <f>WORKDAY(V269,1,[8]Festivos!$A$1:$S$1)</f>
        <v>45476</v>
      </c>
      <c r="Y269" s="63">
        <f>+WORKDAY.INTL(X269,Z269-1,1,[8]Festivos!$A$1:$S$1)</f>
        <v>45482</v>
      </c>
      <c r="Z269" s="62">
        <v>5</v>
      </c>
      <c r="AA269" s="63">
        <f>WORKDAY(Y269,1,[8]Festivos!$A$1:$S$1)</f>
        <v>45483</v>
      </c>
      <c r="AB269" s="63">
        <f>+WORKDAY.INTL(AA269,AC269-1,1,[8]Festivos!$A$1:$S$1)</f>
        <v>45485</v>
      </c>
      <c r="AC269" s="62">
        <v>3</v>
      </c>
      <c r="AD269" s="63">
        <f>+AB269</f>
        <v>45485</v>
      </c>
      <c r="AE269" s="63">
        <f>WORKDAY(AD269,1,[8]Festivos!$A$1:$S$1)</f>
        <v>45488</v>
      </c>
      <c r="AF269" s="63">
        <f>+WORKDAY.INTL(AE269,AG269-1,1,[8]Festivos!$A$1:$S$1)</f>
        <v>45490</v>
      </c>
      <c r="AG269" s="62">
        <v>3</v>
      </c>
      <c r="AH269" s="61">
        <v>4</v>
      </c>
      <c r="AI269" s="8" t="s">
        <v>213</v>
      </c>
      <c r="AJ269" s="8" t="s">
        <v>23</v>
      </c>
      <c r="AK269" s="8" t="s">
        <v>132</v>
      </c>
      <c r="AL269" s="38">
        <v>0</v>
      </c>
      <c r="AM269" s="18">
        <v>45481</v>
      </c>
      <c r="AN269" s="18">
        <v>45485</v>
      </c>
      <c r="AO269" s="7">
        <v>5</v>
      </c>
      <c r="AP269" s="84">
        <f>+G269+J269+M269+P269+S269+W269+Z269+AC269+AG269+2</f>
        <v>52</v>
      </c>
      <c r="AQ269" s="81">
        <f>+(G269+J269)/AP269</f>
        <v>0.26923076923076922</v>
      </c>
      <c r="AR269" s="81">
        <f>+M269/AP269</f>
        <v>0.19230769230769232</v>
      </c>
      <c r="AS269" s="81">
        <f>+(P269+S269+W269+Z269+AC269+AG269+2)/AP269</f>
        <v>0.53846153846153844</v>
      </c>
    </row>
    <row r="270" spans="1:45" x14ac:dyDescent="0.25">
      <c r="A270" s="61"/>
      <c r="B270" s="61"/>
      <c r="C270" s="61"/>
      <c r="D270" s="61"/>
      <c r="E270" s="66"/>
      <c r="F270" s="63"/>
      <c r="G270" s="62"/>
      <c r="H270" s="63"/>
      <c r="I270" s="63"/>
      <c r="J270" s="62"/>
      <c r="K270" s="63"/>
      <c r="L270" s="63"/>
      <c r="M270" s="62"/>
      <c r="N270" s="63"/>
      <c r="O270" s="63"/>
      <c r="P270" s="62"/>
      <c r="Q270" s="63"/>
      <c r="R270" s="63"/>
      <c r="S270" s="62"/>
      <c r="T270" s="63"/>
      <c r="U270" s="63"/>
      <c r="V270" s="63"/>
      <c r="W270" s="62"/>
      <c r="X270" s="63"/>
      <c r="Y270" s="63"/>
      <c r="Z270" s="62"/>
      <c r="AA270" s="63"/>
      <c r="AB270" s="63"/>
      <c r="AC270" s="62"/>
      <c r="AD270" s="63"/>
      <c r="AE270" s="63"/>
      <c r="AF270" s="63"/>
      <c r="AG270" s="62"/>
      <c r="AH270" s="61"/>
      <c r="AI270" s="50" t="s">
        <v>216</v>
      </c>
      <c r="AJ270" s="8" t="s">
        <v>23</v>
      </c>
      <c r="AK270" s="8" t="s">
        <v>79</v>
      </c>
      <c r="AL270" s="38">
        <v>0</v>
      </c>
      <c r="AM270" s="18">
        <v>45476</v>
      </c>
      <c r="AN270" s="18">
        <v>45485</v>
      </c>
      <c r="AO270" s="7">
        <v>8</v>
      </c>
      <c r="AP270" s="84"/>
      <c r="AQ270" s="81"/>
      <c r="AR270" s="81"/>
      <c r="AS270" s="81"/>
    </row>
    <row r="271" spans="1:45" ht="25.5" x14ac:dyDescent="0.25">
      <c r="A271" s="61"/>
      <c r="B271" s="61"/>
      <c r="C271" s="61"/>
      <c r="D271" s="61"/>
      <c r="E271" s="66"/>
      <c r="F271" s="63"/>
      <c r="G271" s="62"/>
      <c r="H271" s="63"/>
      <c r="I271" s="63"/>
      <c r="J271" s="62"/>
      <c r="K271" s="63"/>
      <c r="L271" s="63"/>
      <c r="M271" s="62"/>
      <c r="N271" s="63"/>
      <c r="O271" s="63"/>
      <c r="P271" s="62"/>
      <c r="Q271" s="63"/>
      <c r="R271" s="63"/>
      <c r="S271" s="62"/>
      <c r="T271" s="63"/>
      <c r="U271" s="63"/>
      <c r="V271" s="63"/>
      <c r="W271" s="62"/>
      <c r="X271" s="63"/>
      <c r="Y271" s="63"/>
      <c r="Z271" s="62"/>
      <c r="AA271" s="63"/>
      <c r="AB271" s="63"/>
      <c r="AC271" s="62"/>
      <c r="AD271" s="63"/>
      <c r="AE271" s="63"/>
      <c r="AF271" s="63"/>
      <c r="AG271" s="62"/>
      <c r="AH271" s="61"/>
      <c r="AI271" s="50" t="s">
        <v>218</v>
      </c>
      <c r="AJ271" s="8" t="s">
        <v>31</v>
      </c>
      <c r="AK271" s="8" t="s">
        <v>164</v>
      </c>
      <c r="AL271" s="38">
        <v>0</v>
      </c>
      <c r="AM271" s="18">
        <v>45481</v>
      </c>
      <c r="AN271" s="18">
        <v>45485</v>
      </c>
      <c r="AO271" s="7">
        <v>5</v>
      </c>
      <c r="AP271" s="84"/>
      <c r="AQ271" s="81"/>
      <c r="AR271" s="81"/>
      <c r="AS271" s="81"/>
    </row>
    <row r="272" spans="1:45" x14ac:dyDescent="0.25">
      <c r="A272" s="61"/>
      <c r="B272" s="61"/>
      <c r="C272" s="61"/>
      <c r="D272" s="61"/>
      <c r="E272" s="66"/>
      <c r="F272" s="63"/>
      <c r="G272" s="62"/>
      <c r="H272" s="63"/>
      <c r="I272" s="63"/>
      <c r="J272" s="62"/>
      <c r="K272" s="63"/>
      <c r="L272" s="63"/>
      <c r="M272" s="62"/>
      <c r="N272" s="63"/>
      <c r="O272" s="63"/>
      <c r="P272" s="62"/>
      <c r="Q272" s="63"/>
      <c r="R272" s="63"/>
      <c r="S272" s="62"/>
      <c r="T272" s="63"/>
      <c r="U272" s="63"/>
      <c r="V272" s="63"/>
      <c r="W272" s="62"/>
      <c r="X272" s="63"/>
      <c r="Y272" s="63"/>
      <c r="Z272" s="62"/>
      <c r="AA272" s="63"/>
      <c r="AB272" s="63"/>
      <c r="AC272" s="62"/>
      <c r="AD272" s="63"/>
      <c r="AE272" s="63"/>
      <c r="AF272" s="63"/>
      <c r="AG272" s="62"/>
      <c r="AH272" s="61"/>
      <c r="AI272" s="50" t="s">
        <v>94</v>
      </c>
      <c r="AJ272" s="8" t="s">
        <v>23</v>
      </c>
      <c r="AK272" s="8" t="s">
        <v>79</v>
      </c>
      <c r="AL272" s="38">
        <v>5</v>
      </c>
      <c r="AM272" s="18">
        <v>45481</v>
      </c>
      <c r="AN272" s="18">
        <v>45485</v>
      </c>
      <c r="AO272" s="7">
        <v>5</v>
      </c>
      <c r="AP272" s="84"/>
      <c r="AQ272" s="81"/>
      <c r="AR272" s="81"/>
      <c r="AS272" s="81"/>
    </row>
    <row r="273" spans="1:45" ht="25.5" x14ac:dyDescent="0.25">
      <c r="A273" s="61"/>
      <c r="B273" s="61"/>
      <c r="C273" s="61"/>
      <c r="D273" s="61"/>
      <c r="E273" s="66"/>
      <c r="F273" s="63"/>
      <c r="G273" s="62"/>
      <c r="H273" s="63"/>
      <c r="I273" s="63"/>
      <c r="J273" s="62"/>
      <c r="K273" s="63"/>
      <c r="L273" s="63"/>
      <c r="M273" s="62"/>
      <c r="N273" s="63"/>
      <c r="O273" s="63"/>
      <c r="P273" s="62"/>
      <c r="Q273" s="63"/>
      <c r="R273" s="63"/>
      <c r="S273" s="62"/>
      <c r="T273" s="63"/>
      <c r="U273" s="63"/>
      <c r="V273" s="63"/>
      <c r="W273" s="62"/>
      <c r="X273" s="63"/>
      <c r="Y273" s="63"/>
      <c r="Z273" s="62"/>
      <c r="AA273" s="63"/>
      <c r="AB273" s="63"/>
      <c r="AC273" s="62"/>
      <c r="AD273" s="63"/>
      <c r="AE273" s="63"/>
      <c r="AF273" s="63"/>
      <c r="AG273" s="62"/>
      <c r="AH273" s="61"/>
      <c r="AI273" s="8" t="s">
        <v>219</v>
      </c>
      <c r="AJ273" s="8" t="s">
        <v>26</v>
      </c>
      <c r="AK273" s="8" t="s">
        <v>224</v>
      </c>
      <c r="AL273" s="38">
        <v>0</v>
      </c>
      <c r="AM273" s="18">
        <v>45481</v>
      </c>
      <c r="AN273" s="18">
        <v>45485</v>
      </c>
      <c r="AO273" s="7">
        <v>5</v>
      </c>
      <c r="AP273" s="84"/>
      <c r="AQ273" s="81"/>
      <c r="AR273" s="81"/>
      <c r="AS273" s="81"/>
    </row>
    <row r="274" spans="1:45" ht="25.5" x14ac:dyDescent="0.25">
      <c r="A274" s="61">
        <v>5</v>
      </c>
      <c r="B274" s="61" t="s">
        <v>27</v>
      </c>
      <c r="C274" s="61" t="s">
        <v>225</v>
      </c>
      <c r="D274" s="61" t="s">
        <v>89</v>
      </c>
      <c r="E274" s="66">
        <v>45491</v>
      </c>
      <c r="F274" s="63">
        <f>+WORKDAY.INTL(E274,G274-1,1,[8]Festivos!$A$1:$S$1)</f>
        <v>45505</v>
      </c>
      <c r="G274" s="62">
        <v>11</v>
      </c>
      <c r="H274" s="63">
        <f>WORKDAY(F274,1,[8]Festivos!$A$1:$S$1)</f>
        <v>45506</v>
      </c>
      <c r="I274" s="63">
        <f>+WORKDAY.INTL(H274,J274-1,1,[8]Festivos!$A$1:$S$1)</f>
        <v>45510</v>
      </c>
      <c r="J274" s="62">
        <v>3</v>
      </c>
      <c r="K274" s="63">
        <f>WORKDAY(I274,1,[8]Festivos!$A$1:$S$1)</f>
        <v>45512</v>
      </c>
      <c r="L274" s="63">
        <f>+WORKDAY.INTL(K274,M274-1,1,[8]Festivos!$A$1:$S$1)</f>
        <v>45526</v>
      </c>
      <c r="M274" s="62">
        <v>10</v>
      </c>
      <c r="N274" s="63">
        <f>WORKDAY(L274,1,[8]Festivos!$A$1:$S$1)</f>
        <v>45527</v>
      </c>
      <c r="O274" s="63">
        <f>+WORKDAY.INTL(N274,P274-1,1,[8]Festivos!$A$1:$S$1)</f>
        <v>45537</v>
      </c>
      <c r="P274" s="62">
        <v>7</v>
      </c>
      <c r="Q274" s="63">
        <f>WORKDAY(O274,1,[8]Festivos!$A$1:$S$1)</f>
        <v>45538</v>
      </c>
      <c r="R274" s="63">
        <f>+WORKDAY.INTL(Q274,S274-1,1,[8]Festivos!$A$1:$S$1)</f>
        <v>45540</v>
      </c>
      <c r="S274" s="62">
        <v>3</v>
      </c>
      <c r="T274" s="63">
        <f>+R274</f>
        <v>45540</v>
      </c>
      <c r="U274" s="63">
        <f>WORKDAY(T274,1,[8]Festivos!$A$1:$S$1)</f>
        <v>45541</v>
      </c>
      <c r="V274" s="63">
        <f>+WORKDAY.INTL(U274,W274-1,1,[8]Festivos!$A$1:$S$1)</f>
        <v>45547</v>
      </c>
      <c r="W274" s="62">
        <v>5</v>
      </c>
      <c r="X274" s="63">
        <f>WORKDAY(V274,1,[8]Festivos!$A$1:$S$1)</f>
        <v>45548</v>
      </c>
      <c r="Y274" s="63">
        <f>+WORKDAY.INTL(X274,Z274-1,1,[8]Festivos!$A$1:$S$1)</f>
        <v>45554</v>
      </c>
      <c r="Z274" s="62">
        <v>5</v>
      </c>
      <c r="AA274" s="63">
        <f>WORKDAY(Y274,1,[8]Festivos!$A$1:$S$1)</f>
        <v>45555</v>
      </c>
      <c r="AB274" s="63">
        <f>+WORKDAY.INTL(AA274,AC274-1,1,[8]Festivos!$A$1:$S$1)</f>
        <v>45559</v>
      </c>
      <c r="AC274" s="62">
        <v>3</v>
      </c>
      <c r="AD274" s="63">
        <f>+AB274</f>
        <v>45559</v>
      </c>
      <c r="AE274" s="63">
        <f>WORKDAY(AD274,1,[8]Festivos!$A$1:$S$1)</f>
        <v>45560</v>
      </c>
      <c r="AF274" s="63">
        <f>+WORKDAY.INTL(AE274,AG274-1,1,[8]Festivos!$A$1:$S$1)</f>
        <v>45562</v>
      </c>
      <c r="AG274" s="62">
        <v>3</v>
      </c>
      <c r="AH274" s="61">
        <v>4</v>
      </c>
      <c r="AI274" s="8" t="s">
        <v>226</v>
      </c>
      <c r="AJ274" s="8" t="s">
        <v>23</v>
      </c>
      <c r="AK274" s="8" t="s">
        <v>100</v>
      </c>
      <c r="AL274" s="38">
        <v>5</v>
      </c>
      <c r="AM274" s="18">
        <v>45530</v>
      </c>
      <c r="AN274" s="18">
        <v>45541</v>
      </c>
      <c r="AO274" s="7">
        <v>5</v>
      </c>
      <c r="AP274" s="84">
        <f>+G274+J274+M274+P274+S274+W274+Z274+AC274+AG274+2</f>
        <v>52</v>
      </c>
      <c r="AQ274" s="81">
        <f>+(G274+J274)/AP274</f>
        <v>0.26923076923076922</v>
      </c>
      <c r="AR274" s="81">
        <f>+M274/AP274</f>
        <v>0.19230769230769232</v>
      </c>
      <c r="AS274" s="81">
        <f>+(P274+S274+W274+Z274+AC274+AG274+2)/AP274</f>
        <v>0.53846153846153844</v>
      </c>
    </row>
    <row r="275" spans="1:45" ht="25.5" x14ac:dyDescent="0.25">
      <c r="A275" s="61"/>
      <c r="B275" s="61"/>
      <c r="C275" s="61"/>
      <c r="D275" s="61"/>
      <c r="E275" s="66"/>
      <c r="F275" s="63"/>
      <c r="G275" s="62"/>
      <c r="H275" s="63"/>
      <c r="I275" s="63"/>
      <c r="J275" s="62"/>
      <c r="K275" s="63"/>
      <c r="L275" s="63"/>
      <c r="M275" s="62"/>
      <c r="N275" s="63"/>
      <c r="O275" s="63"/>
      <c r="P275" s="62"/>
      <c r="Q275" s="63"/>
      <c r="R275" s="63"/>
      <c r="S275" s="62"/>
      <c r="T275" s="63"/>
      <c r="U275" s="63"/>
      <c r="V275" s="63"/>
      <c r="W275" s="62"/>
      <c r="X275" s="63"/>
      <c r="Y275" s="63"/>
      <c r="Z275" s="62"/>
      <c r="AA275" s="63"/>
      <c r="AB275" s="63"/>
      <c r="AC275" s="62"/>
      <c r="AD275" s="63"/>
      <c r="AE275" s="63"/>
      <c r="AF275" s="63"/>
      <c r="AG275" s="62"/>
      <c r="AH275" s="61"/>
      <c r="AI275" s="8" t="s">
        <v>227</v>
      </c>
      <c r="AJ275" s="8" t="s">
        <v>24</v>
      </c>
      <c r="AK275" s="8" t="s">
        <v>79</v>
      </c>
      <c r="AL275" s="38">
        <v>5</v>
      </c>
      <c r="AM275" s="18">
        <v>45530</v>
      </c>
      <c r="AN275" s="18">
        <v>45541</v>
      </c>
      <c r="AO275" s="7">
        <v>5</v>
      </c>
      <c r="AP275" s="84"/>
      <c r="AQ275" s="81"/>
      <c r="AR275" s="81"/>
      <c r="AS275" s="81"/>
    </row>
    <row r="276" spans="1:45" ht="25.5" x14ac:dyDescent="0.25">
      <c r="A276" s="61"/>
      <c r="B276" s="61"/>
      <c r="C276" s="61"/>
      <c r="D276" s="61"/>
      <c r="E276" s="66"/>
      <c r="F276" s="63"/>
      <c r="G276" s="62"/>
      <c r="H276" s="63"/>
      <c r="I276" s="63"/>
      <c r="J276" s="62"/>
      <c r="K276" s="63"/>
      <c r="L276" s="63"/>
      <c r="M276" s="62"/>
      <c r="N276" s="63"/>
      <c r="O276" s="63"/>
      <c r="P276" s="62"/>
      <c r="Q276" s="63"/>
      <c r="R276" s="63"/>
      <c r="S276" s="62"/>
      <c r="T276" s="63"/>
      <c r="U276" s="63"/>
      <c r="V276" s="63"/>
      <c r="W276" s="62"/>
      <c r="X276" s="63"/>
      <c r="Y276" s="63"/>
      <c r="Z276" s="62"/>
      <c r="AA276" s="63"/>
      <c r="AB276" s="63"/>
      <c r="AC276" s="62"/>
      <c r="AD276" s="63"/>
      <c r="AE276" s="63"/>
      <c r="AF276" s="63"/>
      <c r="AG276" s="62"/>
      <c r="AH276" s="61"/>
      <c r="AI276" s="8" t="s">
        <v>210</v>
      </c>
      <c r="AJ276" s="8" t="s">
        <v>23</v>
      </c>
      <c r="AK276" s="8" t="s">
        <v>211</v>
      </c>
      <c r="AL276" s="38">
        <v>5</v>
      </c>
      <c r="AM276" s="18">
        <v>45530</v>
      </c>
      <c r="AN276" s="18">
        <v>45541</v>
      </c>
      <c r="AO276" s="7">
        <v>5</v>
      </c>
      <c r="AP276" s="84"/>
      <c r="AQ276" s="81"/>
      <c r="AR276" s="81"/>
      <c r="AS276" s="81"/>
    </row>
    <row r="277" spans="1:45" ht="25.5" x14ac:dyDescent="0.25">
      <c r="A277" s="61"/>
      <c r="B277" s="61"/>
      <c r="C277" s="61"/>
      <c r="D277" s="61"/>
      <c r="E277" s="66"/>
      <c r="F277" s="63"/>
      <c r="G277" s="62"/>
      <c r="H277" s="63"/>
      <c r="I277" s="63"/>
      <c r="J277" s="62"/>
      <c r="K277" s="63"/>
      <c r="L277" s="63"/>
      <c r="M277" s="62"/>
      <c r="N277" s="63"/>
      <c r="O277" s="63"/>
      <c r="P277" s="62"/>
      <c r="Q277" s="63"/>
      <c r="R277" s="63"/>
      <c r="S277" s="62"/>
      <c r="T277" s="63"/>
      <c r="U277" s="63"/>
      <c r="V277" s="63"/>
      <c r="W277" s="62"/>
      <c r="X277" s="63"/>
      <c r="Y277" s="63"/>
      <c r="Z277" s="62"/>
      <c r="AA277" s="63"/>
      <c r="AB277" s="63"/>
      <c r="AC277" s="62"/>
      <c r="AD277" s="63"/>
      <c r="AE277" s="63"/>
      <c r="AF277" s="63"/>
      <c r="AG277" s="62"/>
      <c r="AH277" s="61"/>
      <c r="AI277" s="8" t="s">
        <v>219</v>
      </c>
      <c r="AJ277" s="8" t="s">
        <v>26</v>
      </c>
      <c r="AK277" s="8" t="s">
        <v>224</v>
      </c>
      <c r="AL277" s="38">
        <v>5</v>
      </c>
      <c r="AM277" s="18">
        <v>45530</v>
      </c>
      <c r="AN277" s="18">
        <v>45541</v>
      </c>
      <c r="AO277" s="7">
        <v>5</v>
      </c>
      <c r="AP277" s="84"/>
      <c r="AQ277" s="81"/>
      <c r="AR277" s="81"/>
      <c r="AS277" s="81"/>
    </row>
    <row r="278" spans="1:45" ht="25.5" x14ac:dyDescent="0.25">
      <c r="A278" s="61"/>
      <c r="B278" s="61"/>
      <c r="C278" s="61"/>
      <c r="D278" s="61"/>
      <c r="E278" s="66"/>
      <c r="F278" s="63"/>
      <c r="G278" s="62"/>
      <c r="H278" s="63"/>
      <c r="I278" s="63"/>
      <c r="J278" s="62"/>
      <c r="K278" s="63"/>
      <c r="L278" s="63"/>
      <c r="M278" s="62"/>
      <c r="N278" s="63"/>
      <c r="O278" s="63"/>
      <c r="P278" s="62"/>
      <c r="Q278" s="63"/>
      <c r="R278" s="63"/>
      <c r="S278" s="62"/>
      <c r="T278" s="63"/>
      <c r="U278" s="63"/>
      <c r="V278" s="63"/>
      <c r="W278" s="62"/>
      <c r="X278" s="63"/>
      <c r="Y278" s="63"/>
      <c r="Z278" s="62"/>
      <c r="AA278" s="63"/>
      <c r="AB278" s="63"/>
      <c r="AC278" s="62"/>
      <c r="AD278" s="63"/>
      <c r="AE278" s="63"/>
      <c r="AF278" s="63"/>
      <c r="AG278" s="62"/>
      <c r="AH278" s="61"/>
      <c r="AI278" s="8" t="s">
        <v>228</v>
      </c>
      <c r="AJ278" s="8" t="s">
        <v>23</v>
      </c>
      <c r="AK278" s="8" t="s">
        <v>211</v>
      </c>
      <c r="AL278" s="38">
        <v>5</v>
      </c>
      <c r="AM278" s="18">
        <v>45530</v>
      </c>
      <c r="AN278" s="18">
        <v>45541</v>
      </c>
      <c r="AO278" s="7">
        <v>5</v>
      </c>
      <c r="AP278" s="85"/>
      <c r="AQ278" s="81"/>
      <c r="AR278" s="81"/>
      <c r="AS278" s="81"/>
    </row>
    <row r="279" spans="1:45" ht="25.5" x14ac:dyDescent="0.25">
      <c r="A279" s="61">
        <v>6</v>
      </c>
      <c r="B279" s="61" t="s">
        <v>27</v>
      </c>
      <c r="C279" s="61" t="s">
        <v>229</v>
      </c>
      <c r="D279" s="61" t="s">
        <v>89</v>
      </c>
      <c r="E279" s="66">
        <v>45491</v>
      </c>
      <c r="F279" s="63">
        <f>+WORKDAY.INTL(E279,G279-1,1,[8]Festivos!$A$1:$S$1)</f>
        <v>45505</v>
      </c>
      <c r="G279" s="62">
        <v>11</v>
      </c>
      <c r="H279" s="63">
        <f>WORKDAY(F279,1,[8]Festivos!$A$1:$S$1)</f>
        <v>45506</v>
      </c>
      <c r="I279" s="63">
        <f>+WORKDAY.INTL(H279,J279-1,1,[8]Festivos!$A$1:$S$1)</f>
        <v>45510</v>
      </c>
      <c r="J279" s="62">
        <v>3</v>
      </c>
      <c r="K279" s="63">
        <f>WORKDAY(I279,1,[8]Festivos!$A$1:$S$1)</f>
        <v>45512</v>
      </c>
      <c r="L279" s="63">
        <f>+WORKDAY.INTL(K279,M279-1,1,[8]Festivos!$A$1:$S$1)</f>
        <v>45526</v>
      </c>
      <c r="M279" s="62">
        <v>10</v>
      </c>
      <c r="N279" s="63">
        <f>WORKDAY(L279,1,[8]Festivos!$A$1:$S$1)</f>
        <v>45527</v>
      </c>
      <c r="O279" s="63">
        <f>+WORKDAY.INTL(N279,P279-1,1,[8]Festivos!$A$1:$S$1)</f>
        <v>45537</v>
      </c>
      <c r="P279" s="62">
        <v>7</v>
      </c>
      <c r="Q279" s="63">
        <f>WORKDAY(O279,1,[8]Festivos!$A$1:$S$1)</f>
        <v>45538</v>
      </c>
      <c r="R279" s="63">
        <f>+WORKDAY.INTL(Q279,S279-1,1,[8]Festivos!$A$1:$S$1)</f>
        <v>45540</v>
      </c>
      <c r="S279" s="62">
        <v>3</v>
      </c>
      <c r="T279" s="63">
        <f>+R279</f>
        <v>45540</v>
      </c>
      <c r="U279" s="63">
        <f>WORKDAY(T279,1,[8]Festivos!$A$1:$S$1)</f>
        <v>45541</v>
      </c>
      <c r="V279" s="63">
        <f>+WORKDAY.INTL(U279,W279-1,1,[8]Festivos!$A$1:$S$1)</f>
        <v>45547</v>
      </c>
      <c r="W279" s="62">
        <v>5</v>
      </c>
      <c r="X279" s="63">
        <f>WORKDAY(V279,1,[8]Festivos!$A$1:$S$1)</f>
        <v>45548</v>
      </c>
      <c r="Y279" s="63">
        <f>+WORKDAY.INTL(X279,Z279-1,1,[8]Festivos!$A$1:$S$1)</f>
        <v>45554</v>
      </c>
      <c r="Z279" s="62">
        <v>5</v>
      </c>
      <c r="AA279" s="63">
        <f>WORKDAY(Y279,1,[8]Festivos!$A$1:$S$1)</f>
        <v>45555</v>
      </c>
      <c r="AB279" s="63">
        <f>+WORKDAY.INTL(AA279,AC279-1,1,[8]Festivos!$A$1:$S$1)</f>
        <v>45559</v>
      </c>
      <c r="AC279" s="62">
        <v>3</v>
      </c>
      <c r="AD279" s="63">
        <f>+AB279</f>
        <v>45559</v>
      </c>
      <c r="AE279" s="63">
        <f>WORKDAY(AD279,1,[8]Festivos!$A$1:$S$1)</f>
        <v>45560</v>
      </c>
      <c r="AF279" s="63">
        <f>+WORKDAY.INTL(AE279,AG279-1,1,[8]Festivos!$A$1:$S$1)</f>
        <v>45562</v>
      </c>
      <c r="AG279" s="62">
        <v>3</v>
      </c>
      <c r="AH279" s="61">
        <v>4</v>
      </c>
      <c r="AI279" s="8" t="s">
        <v>230</v>
      </c>
      <c r="AJ279" s="8" t="s">
        <v>23</v>
      </c>
      <c r="AK279" s="8" t="s">
        <v>132</v>
      </c>
      <c r="AL279" s="38">
        <v>0</v>
      </c>
      <c r="AM279" s="18">
        <v>45530</v>
      </c>
      <c r="AN279" s="18">
        <v>45541</v>
      </c>
      <c r="AO279" s="7">
        <v>10</v>
      </c>
      <c r="AP279" s="84">
        <f>+G279+J279+M279+P279+S279+W279+Z279+AC279+AG279+2</f>
        <v>52</v>
      </c>
      <c r="AQ279" s="81">
        <f>+(G279+J279)/AP279</f>
        <v>0.26923076923076922</v>
      </c>
      <c r="AR279" s="81">
        <f>+M279/AP279</f>
        <v>0.19230769230769232</v>
      </c>
      <c r="AS279" s="81">
        <f>+(P279+S279+W279+Z279+AC279+AG279+2)/AP279</f>
        <v>0.53846153846153844</v>
      </c>
    </row>
    <row r="280" spans="1:45" ht="25.5" x14ac:dyDescent="0.25">
      <c r="A280" s="61"/>
      <c r="B280" s="61"/>
      <c r="C280" s="61"/>
      <c r="D280" s="61"/>
      <c r="E280" s="66"/>
      <c r="F280" s="63"/>
      <c r="G280" s="62"/>
      <c r="H280" s="63"/>
      <c r="I280" s="63"/>
      <c r="J280" s="62"/>
      <c r="K280" s="63"/>
      <c r="L280" s="63"/>
      <c r="M280" s="62"/>
      <c r="N280" s="63"/>
      <c r="O280" s="63"/>
      <c r="P280" s="62"/>
      <c r="Q280" s="63"/>
      <c r="R280" s="63"/>
      <c r="S280" s="62"/>
      <c r="T280" s="63"/>
      <c r="U280" s="63"/>
      <c r="V280" s="63"/>
      <c r="W280" s="62"/>
      <c r="X280" s="63"/>
      <c r="Y280" s="63"/>
      <c r="Z280" s="62"/>
      <c r="AA280" s="63"/>
      <c r="AB280" s="63"/>
      <c r="AC280" s="62"/>
      <c r="AD280" s="63"/>
      <c r="AE280" s="63"/>
      <c r="AF280" s="63"/>
      <c r="AG280" s="62"/>
      <c r="AH280" s="61"/>
      <c r="AI280" s="8" t="s">
        <v>208</v>
      </c>
      <c r="AJ280" s="8" t="s">
        <v>23</v>
      </c>
      <c r="AK280" s="8" t="s">
        <v>209</v>
      </c>
      <c r="AL280" s="38">
        <v>0</v>
      </c>
      <c r="AM280" s="18">
        <v>45530</v>
      </c>
      <c r="AN280" s="18">
        <v>45541</v>
      </c>
      <c r="AO280" s="7">
        <v>10</v>
      </c>
      <c r="AP280" s="84"/>
      <c r="AQ280" s="81"/>
      <c r="AR280" s="81"/>
      <c r="AS280" s="81"/>
    </row>
    <row r="281" spans="1:45" x14ac:dyDescent="0.25">
      <c r="A281" s="61"/>
      <c r="B281" s="61"/>
      <c r="C281" s="61"/>
      <c r="D281" s="61"/>
      <c r="E281" s="66"/>
      <c r="F281" s="63" t="e">
        <f>+WORKDAY.INTL(E281,G281-1,1,[8]Festivos!$A$1:$S$1)</f>
        <v>#NUM!</v>
      </c>
      <c r="G281" s="62"/>
      <c r="H281" s="63" t="e">
        <f>WORKDAY(F281,1,[8]Festivos!$A$1:$S$1)</f>
        <v>#NUM!</v>
      </c>
      <c r="I281" s="63" t="e">
        <f>+WORKDAY.INTL(H281,J281-1,1,[8]Festivos!$A$1:$S$1)</f>
        <v>#NUM!</v>
      </c>
      <c r="J281" s="62"/>
      <c r="K281" s="63" t="e">
        <f>WORKDAY(I281,1,[8]Festivos!$A$1:$S$1)</f>
        <v>#NUM!</v>
      </c>
      <c r="L281" s="63" t="e">
        <f>+WORKDAY.INTL(K281,M281-1,1,[8]Festivos!$A$1:$S$1)</f>
        <v>#NUM!</v>
      </c>
      <c r="M281" s="62"/>
      <c r="N281" s="63" t="e">
        <f>WORKDAY(L281,1,[8]Festivos!$A$1:$S$1)</f>
        <v>#NUM!</v>
      </c>
      <c r="O281" s="63" t="e">
        <f>+WORKDAY.INTL(N281,P281-1,1,[8]Festivos!$A$1:$S$1)</f>
        <v>#NUM!</v>
      </c>
      <c r="P281" s="62"/>
      <c r="Q281" s="63" t="e">
        <f>WORKDAY(O281,1,[8]Festivos!$A$1:$S$1)</f>
        <v>#NUM!</v>
      </c>
      <c r="R281" s="63" t="e">
        <f>+WORKDAY.INTL(Q281,S281-1,1,[8]Festivos!$A$1:$S$1)</f>
        <v>#NUM!</v>
      </c>
      <c r="S281" s="62"/>
      <c r="T281" s="63"/>
      <c r="U281" s="63">
        <f>WORKDAY(T281,1,[8]Festivos!$A$1:$S$1)</f>
        <v>2</v>
      </c>
      <c r="V281" s="63" t="e">
        <f>+WORKDAY.INTL(U281,W281-1,1,[8]Festivos!$A$1:$S$1)</f>
        <v>#NUM!</v>
      </c>
      <c r="W281" s="62"/>
      <c r="X281" s="63" t="e">
        <f>WORKDAY(V281,1,[8]Festivos!$A$1:$S$1)</f>
        <v>#NUM!</v>
      </c>
      <c r="Y281" s="63" t="e">
        <f>+WORKDAY.INTL(X281,Z281-1,1,[8]Festivos!$A$1:$S$1)</f>
        <v>#NUM!</v>
      </c>
      <c r="Z281" s="62"/>
      <c r="AA281" s="63" t="e">
        <f>WORKDAY(Y281,1,[8]Festivos!$A$1:$S$1)</f>
        <v>#NUM!</v>
      </c>
      <c r="AB281" s="63" t="e">
        <f>+WORKDAY.INTL(AA281,AC281-1,1,[8]Festivos!$A$1:$S$1)</f>
        <v>#NUM!</v>
      </c>
      <c r="AC281" s="62"/>
      <c r="AD281" s="63"/>
      <c r="AE281" s="63">
        <f>WORKDAY(AD281,1,[8]Festivos!$A$1:$S$1)</f>
        <v>2</v>
      </c>
      <c r="AF281" s="63" t="e">
        <f>+WORKDAY.INTL(AE281,AG281-1,1,[8]Festivos!$A$1:$S$1)</f>
        <v>#NUM!</v>
      </c>
      <c r="AG281" s="62"/>
      <c r="AH281" s="61"/>
      <c r="AI281" s="8" t="s">
        <v>94</v>
      </c>
      <c r="AJ281" s="8" t="s">
        <v>23</v>
      </c>
      <c r="AK281" s="8" t="s">
        <v>79</v>
      </c>
      <c r="AL281" s="38">
        <v>9.5</v>
      </c>
      <c r="AM281" s="18">
        <v>45530</v>
      </c>
      <c r="AN281" s="18">
        <v>45541</v>
      </c>
      <c r="AO281" s="7">
        <v>10</v>
      </c>
      <c r="AP281" s="84"/>
      <c r="AQ281" s="81"/>
      <c r="AR281" s="81"/>
      <c r="AS281" s="81"/>
    </row>
    <row r="282" spans="1:45" x14ac:dyDescent="0.25">
      <c r="A282" s="61"/>
      <c r="B282" s="61"/>
      <c r="C282" s="61"/>
      <c r="D282" s="61"/>
      <c r="E282" s="66"/>
      <c r="F282" s="63"/>
      <c r="G282" s="62"/>
      <c r="H282" s="63"/>
      <c r="I282" s="63"/>
      <c r="J282" s="62"/>
      <c r="K282" s="63"/>
      <c r="L282" s="63"/>
      <c r="M282" s="62"/>
      <c r="N282" s="63"/>
      <c r="O282" s="63"/>
      <c r="P282" s="62"/>
      <c r="Q282" s="63"/>
      <c r="R282" s="63"/>
      <c r="S282" s="62"/>
      <c r="T282" s="63"/>
      <c r="U282" s="63"/>
      <c r="V282" s="63"/>
      <c r="W282" s="62"/>
      <c r="X282" s="63"/>
      <c r="Y282" s="63"/>
      <c r="Z282" s="62"/>
      <c r="AA282" s="63"/>
      <c r="AB282" s="63"/>
      <c r="AC282" s="62"/>
      <c r="AD282" s="63"/>
      <c r="AE282" s="63"/>
      <c r="AF282" s="63"/>
      <c r="AG282" s="62"/>
      <c r="AH282" s="61"/>
      <c r="AI282" s="8" t="s">
        <v>94</v>
      </c>
      <c r="AJ282" s="8" t="s">
        <v>23</v>
      </c>
      <c r="AK282" s="8"/>
      <c r="AL282" s="38">
        <v>9.5</v>
      </c>
      <c r="AM282" s="18">
        <v>45530</v>
      </c>
      <c r="AN282" s="18">
        <v>45541</v>
      </c>
      <c r="AO282" s="7">
        <v>10</v>
      </c>
      <c r="AP282" s="85"/>
      <c r="AQ282" s="81"/>
      <c r="AR282" s="81"/>
      <c r="AS282" s="81"/>
    </row>
    <row r="283" spans="1:45" x14ac:dyDescent="0.25">
      <c r="A283" s="61">
        <v>7</v>
      </c>
      <c r="B283" s="61" t="s">
        <v>27</v>
      </c>
      <c r="C283" s="61" t="s">
        <v>231</v>
      </c>
      <c r="D283" s="61" t="s">
        <v>89</v>
      </c>
      <c r="E283" s="66">
        <v>45563</v>
      </c>
      <c r="F283" s="63">
        <f>+WORKDAY.INTL(E283,G283-1,1,[8]Festivos!$A$1:$S$1)</f>
        <v>45576</v>
      </c>
      <c r="G283" s="62">
        <v>11</v>
      </c>
      <c r="H283" s="63">
        <f>WORKDAY(F283,1,[8]Festivos!$A$1:$S$1)</f>
        <v>45580</v>
      </c>
      <c r="I283" s="63">
        <f>+WORKDAY.INTL(H283,J283-1,1,[8]Festivos!$A$1:$S$1)</f>
        <v>45582</v>
      </c>
      <c r="J283" s="62">
        <v>3</v>
      </c>
      <c r="K283" s="63">
        <f>WORKDAY(I283,1,[8]Festivos!$A$1:$S$1)</f>
        <v>45583</v>
      </c>
      <c r="L283" s="63">
        <f>+WORKDAY.INTL(K283,M283-1,1,[8]Festivos!$A$1:$S$1)</f>
        <v>45596</v>
      </c>
      <c r="M283" s="62">
        <v>10</v>
      </c>
      <c r="N283" s="63">
        <f>WORKDAY(L283,1,[8]Festivos!$A$1:$S$1)</f>
        <v>45597</v>
      </c>
      <c r="O283" s="63">
        <f>+WORKDAY.INTL(N283,P283-1,1,[8]Festivos!$A$1:$S$1)</f>
        <v>45609</v>
      </c>
      <c r="P283" s="62">
        <v>7</v>
      </c>
      <c r="Q283" s="63">
        <f>WORKDAY(O283,1,[8]Festivos!$A$1:$S$1)</f>
        <v>45610</v>
      </c>
      <c r="R283" s="63">
        <f>+WORKDAY.INTL(Q283,S283-1,1,[8]Festivos!$A$1:$S$1)</f>
        <v>45614</v>
      </c>
      <c r="S283" s="62">
        <v>3</v>
      </c>
      <c r="T283" s="63">
        <f>+R283</f>
        <v>45614</v>
      </c>
      <c r="U283" s="63">
        <f>WORKDAY(T283,1,[8]Festivos!$A$1:$S$1)</f>
        <v>45615</v>
      </c>
      <c r="V283" s="63">
        <f>+WORKDAY.INTL(U283,W283-1,1,[8]Festivos!$A$1:$S$1)</f>
        <v>45621</v>
      </c>
      <c r="W283" s="62">
        <v>5</v>
      </c>
      <c r="X283" s="63">
        <f>WORKDAY(V283,1,[8]Festivos!$A$1:$S$1)</f>
        <v>45622</v>
      </c>
      <c r="Y283" s="63">
        <f>+WORKDAY.INTL(X283,Z283-1,1,[8]Festivos!$A$1:$S$1)</f>
        <v>45628</v>
      </c>
      <c r="Z283" s="62">
        <v>5</v>
      </c>
      <c r="AA283" s="63">
        <f>WORKDAY(Y283,1,[8]Festivos!$A$1:$S$1)</f>
        <v>45629</v>
      </c>
      <c r="AB283" s="63">
        <f>+WORKDAY.INTL(AA283,AC283-1,1,[8]Festivos!$A$1:$S$1)</f>
        <v>45631</v>
      </c>
      <c r="AC283" s="62">
        <v>3</v>
      </c>
      <c r="AD283" s="63">
        <f>+AB283</f>
        <v>45631</v>
      </c>
      <c r="AE283" s="63">
        <f>WORKDAY(AD283,1,[8]Festivos!$A$1:$S$1)</f>
        <v>45632</v>
      </c>
      <c r="AF283" s="63">
        <f>+WORKDAY.INTL(AE283,AG283-1,1,[8]Festivos!$A$1:$S$1)</f>
        <v>45635</v>
      </c>
      <c r="AG283" s="62">
        <v>2</v>
      </c>
      <c r="AH283" s="61">
        <v>4</v>
      </c>
      <c r="AI283" s="8" t="s">
        <v>213</v>
      </c>
      <c r="AJ283" s="8" t="s">
        <v>23</v>
      </c>
      <c r="AK283" s="8" t="s">
        <v>100</v>
      </c>
      <c r="AL283" s="38">
        <v>5</v>
      </c>
      <c r="AM283" s="18">
        <v>45572</v>
      </c>
      <c r="AN283" s="18">
        <v>45576</v>
      </c>
      <c r="AO283" s="7">
        <v>5</v>
      </c>
      <c r="AP283" s="84">
        <f>+G283+J283+M283+P283+S283+W283+Z283+AC283+AG283+2</f>
        <v>51</v>
      </c>
      <c r="AQ283" s="81">
        <f>+(G283+J283)/AP283</f>
        <v>0.27450980392156865</v>
      </c>
      <c r="AR283" s="81">
        <f>+M283/AP283</f>
        <v>0.19607843137254902</v>
      </c>
      <c r="AS283" s="81">
        <f>+(P283+S283+W283+Z283+AC283+AG283+2)/AP283</f>
        <v>0.52941176470588236</v>
      </c>
    </row>
    <row r="284" spans="1:45" x14ac:dyDescent="0.25">
      <c r="A284" s="61"/>
      <c r="B284" s="61"/>
      <c r="C284" s="61"/>
      <c r="D284" s="61"/>
      <c r="E284" s="66"/>
      <c r="F284" s="63"/>
      <c r="G284" s="62"/>
      <c r="H284" s="63"/>
      <c r="I284" s="63"/>
      <c r="J284" s="62"/>
      <c r="K284" s="63"/>
      <c r="L284" s="63"/>
      <c r="M284" s="62"/>
      <c r="N284" s="63"/>
      <c r="O284" s="63"/>
      <c r="P284" s="62"/>
      <c r="Q284" s="63"/>
      <c r="R284" s="63"/>
      <c r="S284" s="62"/>
      <c r="T284" s="63"/>
      <c r="U284" s="63"/>
      <c r="V284" s="63"/>
      <c r="W284" s="62"/>
      <c r="X284" s="63"/>
      <c r="Y284" s="63"/>
      <c r="Z284" s="62"/>
      <c r="AA284" s="63"/>
      <c r="AB284" s="63"/>
      <c r="AC284" s="62"/>
      <c r="AD284" s="63"/>
      <c r="AE284" s="63"/>
      <c r="AF284" s="63"/>
      <c r="AG284" s="62"/>
      <c r="AH284" s="61"/>
      <c r="AI284" s="8" t="s">
        <v>215</v>
      </c>
      <c r="AJ284" s="8" t="s">
        <v>24</v>
      </c>
      <c r="AK284" s="8" t="s">
        <v>79</v>
      </c>
      <c r="AL284" s="38">
        <v>5</v>
      </c>
      <c r="AM284" s="18">
        <v>45572</v>
      </c>
      <c r="AN284" s="18">
        <v>45576</v>
      </c>
      <c r="AO284" s="7">
        <v>5</v>
      </c>
      <c r="AP284" s="84"/>
      <c r="AQ284" s="81"/>
      <c r="AR284" s="81"/>
      <c r="AS284" s="81"/>
    </row>
    <row r="285" spans="1:45" ht="25.5" x14ac:dyDescent="0.25">
      <c r="A285" s="61"/>
      <c r="B285" s="61"/>
      <c r="C285" s="61"/>
      <c r="D285" s="61"/>
      <c r="E285" s="66"/>
      <c r="F285" s="63"/>
      <c r="G285" s="62"/>
      <c r="H285" s="63"/>
      <c r="I285" s="63"/>
      <c r="J285" s="62"/>
      <c r="K285" s="63"/>
      <c r="L285" s="63"/>
      <c r="M285" s="62"/>
      <c r="N285" s="63"/>
      <c r="O285" s="63"/>
      <c r="P285" s="62"/>
      <c r="Q285" s="63"/>
      <c r="R285" s="63"/>
      <c r="S285" s="62"/>
      <c r="T285" s="63"/>
      <c r="U285" s="63"/>
      <c r="V285" s="63"/>
      <c r="W285" s="62"/>
      <c r="X285" s="63"/>
      <c r="Y285" s="63"/>
      <c r="Z285" s="62"/>
      <c r="AA285" s="63"/>
      <c r="AB285" s="63"/>
      <c r="AC285" s="62"/>
      <c r="AD285" s="63"/>
      <c r="AE285" s="63"/>
      <c r="AF285" s="63"/>
      <c r="AG285" s="62"/>
      <c r="AH285" s="61"/>
      <c r="AI285" s="8" t="s">
        <v>218</v>
      </c>
      <c r="AJ285" s="8" t="s">
        <v>31</v>
      </c>
      <c r="AK285" s="8" t="s">
        <v>164</v>
      </c>
      <c r="AL285" s="38">
        <v>5</v>
      </c>
      <c r="AM285" s="18">
        <v>45572</v>
      </c>
      <c r="AN285" s="18">
        <v>45576</v>
      </c>
      <c r="AO285" s="7">
        <v>5</v>
      </c>
      <c r="AP285" s="84"/>
      <c r="AQ285" s="81"/>
      <c r="AR285" s="81"/>
      <c r="AS285" s="81"/>
    </row>
    <row r="286" spans="1:45" ht="25.5" x14ac:dyDescent="0.25">
      <c r="A286" s="61"/>
      <c r="B286" s="61"/>
      <c r="C286" s="61"/>
      <c r="D286" s="61"/>
      <c r="E286" s="66"/>
      <c r="F286" s="63"/>
      <c r="G286" s="62"/>
      <c r="H286" s="63"/>
      <c r="I286" s="63"/>
      <c r="J286" s="62"/>
      <c r="K286" s="63"/>
      <c r="L286" s="63"/>
      <c r="M286" s="62"/>
      <c r="N286" s="63"/>
      <c r="O286" s="63"/>
      <c r="P286" s="62"/>
      <c r="Q286" s="63"/>
      <c r="R286" s="63"/>
      <c r="S286" s="62"/>
      <c r="T286" s="63"/>
      <c r="U286" s="63"/>
      <c r="V286" s="63"/>
      <c r="W286" s="62"/>
      <c r="X286" s="63"/>
      <c r="Y286" s="63"/>
      <c r="Z286" s="62"/>
      <c r="AA286" s="63"/>
      <c r="AB286" s="63"/>
      <c r="AC286" s="62"/>
      <c r="AD286" s="63"/>
      <c r="AE286" s="63"/>
      <c r="AF286" s="63"/>
      <c r="AG286" s="62"/>
      <c r="AH286" s="61"/>
      <c r="AI286" s="8" t="s">
        <v>210</v>
      </c>
      <c r="AJ286" s="8" t="s">
        <v>23</v>
      </c>
      <c r="AK286" s="8" t="s">
        <v>211</v>
      </c>
      <c r="AL286" s="38">
        <v>5</v>
      </c>
      <c r="AM286" s="18">
        <v>45572</v>
      </c>
      <c r="AN286" s="18">
        <v>45576</v>
      </c>
      <c r="AO286" s="7">
        <v>5</v>
      </c>
      <c r="AP286" s="84"/>
      <c r="AQ286" s="81"/>
      <c r="AR286" s="81"/>
      <c r="AS286" s="81"/>
    </row>
    <row r="287" spans="1:45" ht="25.5" x14ac:dyDescent="0.25">
      <c r="A287" s="61"/>
      <c r="B287" s="61"/>
      <c r="C287" s="61"/>
      <c r="D287" s="61"/>
      <c r="E287" s="66"/>
      <c r="F287" s="63"/>
      <c r="G287" s="62"/>
      <c r="H287" s="63"/>
      <c r="I287" s="63"/>
      <c r="J287" s="62"/>
      <c r="K287" s="63"/>
      <c r="L287" s="63"/>
      <c r="M287" s="62"/>
      <c r="N287" s="63"/>
      <c r="O287" s="63"/>
      <c r="P287" s="62"/>
      <c r="Q287" s="63"/>
      <c r="R287" s="63"/>
      <c r="S287" s="62"/>
      <c r="T287" s="63"/>
      <c r="U287" s="63"/>
      <c r="V287" s="63"/>
      <c r="W287" s="62"/>
      <c r="X287" s="63"/>
      <c r="Y287" s="63"/>
      <c r="Z287" s="62"/>
      <c r="AA287" s="63"/>
      <c r="AB287" s="63"/>
      <c r="AC287" s="62"/>
      <c r="AD287" s="63"/>
      <c r="AE287" s="63"/>
      <c r="AF287" s="63"/>
      <c r="AG287" s="62"/>
      <c r="AH287" s="61"/>
      <c r="AI287" s="8" t="s">
        <v>222</v>
      </c>
      <c r="AJ287" s="8" t="s">
        <v>23</v>
      </c>
      <c r="AK287" s="8" t="s">
        <v>211</v>
      </c>
      <c r="AL287" s="38">
        <v>5</v>
      </c>
      <c r="AM287" s="18">
        <v>45572</v>
      </c>
      <c r="AN287" s="18">
        <v>45576</v>
      </c>
      <c r="AO287" s="7">
        <v>5</v>
      </c>
      <c r="AP287" s="84"/>
      <c r="AQ287" s="81"/>
      <c r="AR287" s="81"/>
      <c r="AS287" s="81"/>
    </row>
    <row r="288" spans="1:45" ht="25.5" customHeight="1" x14ac:dyDescent="0.25">
      <c r="A288" s="61">
        <v>1</v>
      </c>
      <c r="B288" s="61" t="s">
        <v>28</v>
      </c>
      <c r="C288" s="92" t="s">
        <v>232</v>
      </c>
      <c r="D288" s="61" t="s">
        <v>53</v>
      </c>
      <c r="E288" s="66">
        <v>45337</v>
      </c>
      <c r="F288" s="63">
        <f>+WORKDAY.INTL(E288,G288-1,1,[9]Festivos!$A$1:$S$1)</f>
        <v>45359</v>
      </c>
      <c r="G288" s="62">
        <v>17</v>
      </c>
      <c r="H288" s="63">
        <f>WORKDAY(F288,1,[9]Festivos!$A$1:$S$1)</f>
        <v>45362</v>
      </c>
      <c r="I288" s="63">
        <f>+WORKDAY.INTL(H288,J288-1,1,[9]Festivos!$A$1:$S$1)</f>
        <v>45364</v>
      </c>
      <c r="J288" s="62">
        <v>3</v>
      </c>
      <c r="K288" s="63">
        <f>WORKDAY(I288,1,[9]Festivos!$A$1:$S$1)</f>
        <v>45365</v>
      </c>
      <c r="L288" s="63">
        <f>+WORKDAY.INTL(K288,M288-1,1,[9]Festivos!$A$1:$S$1)</f>
        <v>45387</v>
      </c>
      <c r="M288" s="62">
        <v>12</v>
      </c>
      <c r="N288" s="63">
        <f>WORKDAY(L288,1,[9]Festivos!$A$1:$S$1)</f>
        <v>45390</v>
      </c>
      <c r="O288" s="63">
        <f>+WORKDAY.INTL(N288,P288-1,1,[9]Festivos!$A$1:$S$1)</f>
        <v>45397</v>
      </c>
      <c r="P288" s="62">
        <v>6</v>
      </c>
      <c r="Q288" s="63">
        <f>WORKDAY(O288,1,[9]Festivos!$A$1:$S$1)</f>
        <v>45398</v>
      </c>
      <c r="R288" s="63">
        <f>+WORKDAY.INTL(Q288,S288-1,1,[9]Festivos!$A$1:$S$1)</f>
        <v>45400</v>
      </c>
      <c r="S288" s="62">
        <v>3</v>
      </c>
      <c r="T288" s="63">
        <f>+R288</f>
        <v>45400</v>
      </c>
      <c r="U288" s="63">
        <f>WORKDAY(T288,1,[9]Festivos!$A$1:$S$1)</f>
        <v>45401</v>
      </c>
      <c r="V288" s="63">
        <f>+WORKDAY.INTL(U288,W288-1,1,[9]Festivos!$A$1:$S$1)</f>
        <v>45407</v>
      </c>
      <c r="W288" s="62">
        <v>5</v>
      </c>
      <c r="X288" s="63">
        <f>WORKDAY(V288,1,[9]Festivos!$A$1:$S$1)</f>
        <v>45408</v>
      </c>
      <c r="Y288" s="63">
        <f>+WORKDAY.INTL(X288,Z288-1,1,[9]Festivos!$A$1:$S$1)</f>
        <v>45415</v>
      </c>
      <c r="Z288" s="62">
        <v>5</v>
      </c>
      <c r="AA288" s="63">
        <f>WORKDAY(Y288,1,[9]Festivos!$A$1:$S$1)</f>
        <v>45418</v>
      </c>
      <c r="AB288" s="63">
        <f>+WORKDAY.INTL(AA288,AC288-1,1,[9]Festivos!$A$1:$S$1)</f>
        <v>45420</v>
      </c>
      <c r="AC288" s="62">
        <v>3</v>
      </c>
      <c r="AD288" s="63">
        <f>+AB288</f>
        <v>45420</v>
      </c>
      <c r="AE288" s="63">
        <f>WORKDAY(AD288,1,[9]Festivos!$A$1:$S$1)</f>
        <v>45421</v>
      </c>
      <c r="AF288" s="63">
        <f>+WORKDAY.INTL(AE288,AG288-1,1,[9]Festivos!$A$1:$S$1)</f>
        <v>45426</v>
      </c>
      <c r="AG288" s="62">
        <v>3</v>
      </c>
      <c r="AH288" s="61">
        <v>4</v>
      </c>
      <c r="AI288" s="51" t="s">
        <v>233</v>
      </c>
      <c r="AJ288" s="8" t="s">
        <v>39</v>
      </c>
      <c r="AK288" s="8" t="s">
        <v>195</v>
      </c>
      <c r="AL288" s="38">
        <v>0</v>
      </c>
      <c r="AM288" s="18">
        <f>+K288</f>
        <v>45365</v>
      </c>
      <c r="AN288" s="18">
        <f>+L288</f>
        <v>45387</v>
      </c>
      <c r="AO288" s="55">
        <v>0</v>
      </c>
      <c r="AP288" s="84">
        <f>+G288+J288+M288+P288+S288+W288+Z288+AC288+AG288+2</f>
        <v>59</v>
      </c>
      <c r="AQ288" s="81">
        <f>+(G288+J288)/AP288</f>
        <v>0.33898305084745761</v>
      </c>
      <c r="AR288" s="81">
        <f>+M288/AP288</f>
        <v>0.20338983050847459</v>
      </c>
      <c r="AS288" s="81">
        <f>+(P288+S288+W288+Z288+AC288+AG288+2)/AP288</f>
        <v>0.4576271186440678</v>
      </c>
    </row>
    <row r="289" spans="1:45" x14ac:dyDescent="0.25">
      <c r="A289" s="61"/>
      <c r="B289" s="61"/>
      <c r="C289" s="93"/>
      <c r="D289" s="61"/>
      <c r="E289" s="66"/>
      <c r="F289" s="63"/>
      <c r="G289" s="62"/>
      <c r="H289" s="63"/>
      <c r="I289" s="63"/>
      <c r="J289" s="62"/>
      <c r="K289" s="63"/>
      <c r="L289" s="63"/>
      <c r="M289" s="62"/>
      <c r="N289" s="63"/>
      <c r="O289" s="63"/>
      <c r="P289" s="62"/>
      <c r="Q289" s="63"/>
      <c r="R289" s="63"/>
      <c r="S289" s="62"/>
      <c r="T289" s="63"/>
      <c r="U289" s="63"/>
      <c r="V289" s="63"/>
      <c r="W289" s="62"/>
      <c r="X289" s="63"/>
      <c r="Y289" s="63"/>
      <c r="Z289" s="62"/>
      <c r="AA289" s="63"/>
      <c r="AB289" s="63"/>
      <c r="AC289" s="62"/>
      <c r="AD289" s="63"/>
      <c r="AE289" s="63"/>
      <c r="AF289" s="63"/>
      <c r="AG289" s="62"/>
      <c r="AH289" s="61"/>
      <c r="AI289" s="51" t="s">
        <v>234</v>
      </c>
      <c r="AJ289" s="8" t="s">
        <v>24</v>
      </c>
      <c r="AK289" s="8" t="s">
        <v>195</v>
      </c>
      <c r="AL289" s="17">
        <v>0</v>
      </c>
      <c r="AM289" s="18">
        <f>+K288</f>
        <v>45365</v>
      </c>
      <c r="AN289" s="18">
        <f>+L288</f>
        <v>45387</v>
      </c>
      <c r="AO289" s="55">
        <v>0</v>
      </c>
      <c r="AP289" s="84"/>
      <c r="AQ289" s="81"/>
      <c r="AR289" s="81"/>
      <c r="AS289" s="81"/>
    </row>
    <row r="290" spans="1:45" ht="25.5" x14ac:dyDescent="0.25">
      <c r="A290" s="61"/>
      <c r="B290" s="61"/>
      <c r="C290" s="93"/>
      <c r="D290" s="61"/>
      <c r="E290" s="66"/>
      <c r="F290" s="63"/>
      <c r="G290" s="62"/>
      <c r="H290" s="63"/>
      <c r="I290" s="63"/>
      <c r="J290" s="62"/>
      <c r="K290" s="63"/>
      <c r="L290" s="63"/>
      <c r="M290" s="62"/>
      <c r="N290" s="63"/>
      <c r="O290" s="63"/>
      <c r="P290" s="62"/>
      <c r="Q290" s="63"/>
      <c r="R290" s="63"/>
      <c r="S290" s="62"/>
      <c r="T290" s="63"/>
      <c r="U290" s="63"/>
      <c r="V290" s="63"/>
      <c r="W290" s="62"/>
      <c r="X290" s="63"/>
      <c r="Y290" s="63"/>
      <c r="Z290" s="62"/>
      <c r="AA290" s="63"/>
      <c r="AB290" s="63"/>
      <c r="AC290" s="62"/>
      <c r="AD290" s="63"/>
      <c r="AE290" s="63"/>
      <c r="AF290" s="63"/>
      <c r="AG290" s="62"/>
      <c r="AH290" s="61"/>
      <c r="AI290" s="51" t="s">
        <v>235</v>
      </c>
      <c r="AJ290" s="8" t="s">
        <v>26</v>
      </c>
      <c r="AK290" s="8" t="s">
        <v>79</v>
      </c>
      <c r="AL290" s="17">
        <v>0</v>
      </c>
      <c r="AM290" s="18">
        <f>+K288</f>
        <v>45365</v>
      </c>
      <c r="AN290" s="18">
        <f>+L288</f>
        <v>45387</v>
      </c>
      <c r="AO290" s="55">
        <v>0</v>
      </c>
      <c r="AP290" s="84"/>
      <c r="AQ290" s="81"/>
      <c r="AR290" s="81"/>
      <c r="AS290" s="81"/>
    </row>
    <row r="291" spans="1:45" ht="25.5" x14ac:dyDescent="0.25">
      <c r="A291" s="61"/>
      <c r="B291" s="61"/>
      <c r="C291" s="94"/>
      <c r="D291" s="61"/>
      <c r="E291" s="66"/>
      <c r="F291" s="63"/>
      <c r="G291" s="62"/>
      <c r="H291" s="63"/>
      <c r="I291" s="63"/>
      <c r="J291" s="62"/>
      <c r="K291" s="63"/>
      <c r="L291" s="63"/>
      <c r="M291" s="62"/>
      <c r="N291" s="63"/>
      <c r="O291" s="63"/>
      <c r="P291" s="62"/>
      <c r="Q291" s="63"/>
      <c r="R291" s="63"/>
      <c r="S291" s="62"/>
      <c r="T291" s="63"/>
      <c r="U291" s="63"/>
      <c r="V291" s="63"/>
      <c r="W291" s="62"/>
      <c r="X291" s="63"/>
      <c r="Y291" s="63"/>
      <c r="Z291" s="62"/>
      <c r="AA291" s="63"/>
      <c r="AB291" s="63"/>
      <c r="AC291" s="62"/>
      <c r="AD291" s="63"/>
      <c r="AE291" s="63"/>
      <c r="AF291" s="63"/>
      <c r="AG291" s="62"/>
      <c r="AH291" s="61"/>
      <c r="AI291" s="51" t="s">
        <v>236</v>
      </c>
      <c r="AJ291" s="8" t="s">
        <v>23</v>
      </c>
      <c r="AK291" s="8" t="s">
        <v>195</v>
      </c>
      <c r="AL291" s="17">
        <v>0</v>
      </c>
      <c r="AM291" s="18">
        <f>+K288</f>
        <v>45365</v>
      </c>
      <c r="AN291" s="18">
        <f>+L288</f>
        <v>45387</v>
      </c>
      <c r="AO291" s="55">
        <v>0</v>
      </c>
      <c r="AP291" s="85"/>
      <c r="AQ291" s="81"/>
      <c r="AR291" s="81"/>
      <c r="AS291" s="81"/>
    </row>
    <row r="292" spans="1:45" ht="25.5" customHeight="1" x14ac:dyDescent="0.25">
      <c r="A292" s="61">
        <v>2</v>
      </c>
      <c r="B292" s="61" t="s">
        <v>28</v>
      </c>
      <c r="C292" s="92" t="s">
        <v>237</v>
      </c>
      <c r="D292" s="61" t="s">
        <v>53</v>
      </c>
      <c r="E292" s="66">
        <v>45427</v>
      </c>
      <c r="F292" s="63">
        <f>+WORKDAY.INTL(E292,G292-1,1,[9]Festivos!$A$1:$S$1)</f>
        <v>45448</v>
      </c>
      <c r="G292" s="62">
        <v>15</v>
      </c>
      <c r="H292" s="63">
        <f>WORKDAY(F292,1,[9]Festivos!$A$1:$S$1)</f>
        <v>45449</v>
      </c>
      <c r="I292" s="63">
        <f>+WORKDAY.INTL(H292,J292-1,1,[9]Festivos!$A$1:$S$1)</f>
        <v>45454</v>
      </c>
      <c r="J292" s="62">
        <v>3</v>
      </c>
      <c r="K292" s="63">
        <f>WORKDAY(I292,1,[9]Festivos!$A$1:$S$1)</f>
        <v>45455</v>
      </c>
      <c r="L292" s="63">
        <f>+WORKDAY.INTL(K292,M292-1,1,[9]Festivos!$A$1:$S$1)</f>
        <v>45467</v>
      </c>
      <c r="M292" s="62">
        <v>9</v>
      </c>
      <c r="N292" s="63">
        <f>WORKDAY(L292,1,[9]Festivos!$A$1:$S$1)</f>
        <v>45468</v>
      </c>
      <c r="O292" s="63">
        <f>+WORKDAY.INTL(N292,P292-1,1,[9]Festivos!$A$1:$S$1)</f>
        <v>45475</v>
      </c>
      <c r="P292" s="62">
        <v>5</v>
      </c>
      <c r="Q292" s="63">
        <f>WORKDAY(O292,1,[9]Festivos!$A$1:$S$1)</f>
        <v>45476</v>
      </c>
      <c r="R292" s="63">
        <f>+WORKDAY.INTL(Q292,S292-1,1,[9]Festivos!$A$1:$S$1)</f>
        <v>45478</v>
      </c>
      <c r="S292" s="62">
        <v>3</v>
      </c>
      <c r="T292" s="63">
        <f>+R292</f>
        <v>45478</v>
      </c>
      <c r="U292" s="63">
        <f>WORKDAY(T292,1,[9]Festivos!$A$1:$S$1)</f>
        <v>45481</v>
      </c>
      <c r="V292" s="63">
        <f>+WORKDAY.INTL(U292,W292-1,1,[9]Festivos!$A$1:$S$1)</f>
        <v>45485</v>
      </c>
      <c r="W292" s="62">
        <v>5</v>
      </c>
      <c r="X292" s="63">
        <f>WORKDAY(V292,1,[9]Festivos!$A$1:$S$1)</f>
        <v>45488</v>
      </c>
      <c r="Y292" s="63">
        <f>+WORKDAY.INTL(X292,Z292-1,1,[9]Festivos!$A$1:$S$1)</f>
        <v>45491</v>
      </c>
      <c r="Z292" s="62">
        <v>4</v>
      </c>
      <c r="AA292" s="63">
        <f>WORKDAY(Y292,1,[9]Festivos!$A$1:$S$1)</f>
        <v>45492</v>
      </c>
      <c r="AB292" s="63">
        <f>+WORKDAY.INTL(AA292,AC292-1,1,[9]Festivos!$A$1:$S$1)</f>
        <v>45496</v>
      </c>
      <c r="AC292" s="62">
        <v>3</v>
      </c>
      <c r="AD292" s="63">
        <f>+AB292</f>
        <v>45496</v>
      </c>
      <c r="AE292" s="63">
        <f>WORKDAY(AD292,1,[9]Festivos!$A$1:$S$1)</f>
        <v>45497</v>
      </c>
      <c r="AF292" s="63">
        <f>+WORKDAY.INTL(AE292,AG292-1,1,[9]Festivos!$A$1:$S$1)</f>
        <v>45499</v>
      </c>
      <c r="AG292" s="62">
        <v>3</v>
      </c>
      <c r="AH292" s="61">
        <v>4</v>
      </c>
      <c r="AI292" s="51" t="s">
        <v>233</v>
      </c>
      <c r="AJ292" s="8" t="s">
        <v>39</v>
      </c>
      <c r="AK292" s="8" t="s">
        <v>195</v>
      </c>
      <c r="AL292" s="38">
        <v>0</v>
      </c>
      <c r="AM292" s="18">
        <v>45460</v>
      </c>
      <c r="AN292" s="18">
        <v>45464</v>
      </c>
      <c r="AO292" s="7">
        <v>4.5</v>
      </c>
      <c r="AP292" s="84">
        <f>+G292+J292+M292+P292+S292+W292+Z292+AC292+AG292+2</f>
        <v>52</v>
      </c>
      <c r="AQ292" s="81">
        <f>+(G292+J292)/AP292</f>
        <v>0.34615384615384615</v>
      </c>
      <c r="AR292" s="81">
        <f>+M292/AP292</f>
        <v>0.17307692307692307</v>
      </c>
      <c r="AS292" s="81">
        <f>+(P292+S292+W292+Z292+AC292+AG292+2)/AP292</f>
        <v>0.48076923076923078</v>
      </c>
    </row>
    <row r="293" spans="1:45" x14ac:dyDescent="0.25">
      <c r="A293" s="61"/>
      <c r="B293" s="61"/>
      <c r="C293" s="93"/>
      <c r="D293" s="61"/>
      <c r="E293" s="66"/>
      <c r="F293" s="63"/>
      <c r="G293" s="62"/>
      <c r="H293" s="63"/>
      <c r="I293" s="63"/>
      <c r="J293" s="62"/>
      <c r="K293" s="63"/>
      <c r="L293" s="63"/>
      <c r="M293" s="62"/>
      <c r="N293" s="63"/>
      <c r="O293" s="63"/>
      <c r="P293" s="62"/>
      <c r="Q293" s="63"/>
      <c r="R293" s="63"/>
      <c r="S293" s="62"/>
      <c r="T293" s="63"/>
      <c r="U293" s="63"/>
      <c r="V293" s="63"/>
      <c r="W293" s="62"/>
      <c r="X293" s="63"/>
      <c r="Y293" s="63"/>
      <c r="Z293" s="62"/>
      <c r="AA293" s="63"/>
      <c r="AB293" s="63"/>
      <c r="AC293" s="62"/>
      <c r="AD293" s="63"/>
      <c r="AE293" s="63"/>
      <c r="AF293" s="63"/>
      <c r="AG293" s="62"/>
      <c r="AH293" s="61"/>
      <c r="AI293" s="51" t="s">
        <v>234</v>
      </c>
      <c r="AJ293" s="8" t="s">
        <v>24</v>
      </c>
      <c r="AK293" s="8" t="s">
        <v>195</v>
      </c>
      <c r="AL293" s="38">
        <v>4.5</v>
      </c>
      <c r="AM293" s="18">
        <v>45460</v>
      </c>
      <c r="AN293" s="18">
        <v>45464</v>
      </c>
      <c r="AO293" s="7">
        <v>4.5</v>
      </c>
      <c r="AP293" s="84"/>
      <c r="AQ293" s="81"/>
      <c r="AR293" s="81"/>
      <c r="AS293" s="81"/>
    </row>
    <row r="294" spans="1:45" ht="25.5" x14ac:dyDescent="0.25">
      <c r="A294" s="61"/>
      <c r="B294" s="61"/>
      <c r="C294" s="93"/>
      <c r="D294" s="61"/>
      <c r="E294" s="66"/>
      <c r="F294" s="63"/>
      <c r="G294" s="62"/>
      <c r="H294" s="63"/>
      <c r="I294" s="63"/>
      <c r="J294" s="62"/>
      <c r="K294" s="63"/>
      <c r="L294" s="63"/>
      <c r="M294" s="62"/>
      <c r="N294" s="63"/>
      <c r="O294" s="63"/>
      <c r="P294" s="62"/>
      <c r="Q294" s="63"/>
      <c r="R294" s="63"/>
      <c r="S294" s="62"/>
      <c r="T294" s="63"/>
      <c r="U294" s="63"/>
      <c r="V294" s="63"/>
      <c r="W294" s="62"/>
      <c r="X294" s="63"/>
      <c r="Y294" s="63"/>
      <c r="Z294" s="62"/>
      <c r="AA294" s="63"/>
      <c r="AB294" s="63"/>
      <c r="AC294" s="62"/>
      <c r="AD294" s="63"/>
      <c r="AE294" s="63"/>
      <c r="AF294" s="63"/>
      <c r="AG294" s="62"/>
      <c r="AH294" s="61"/>
      <c r="AI294" s="51" t="s">
        <v>235</v>
      </c>
      <c r="AJ294" s="8" t="s">
        <v>26</v>
      </c>
      <c r="AK294" s="8" t="s">
        <v>79</v>
      </c>
      <c r="AL294" s="38">
        <v>4.5</v>
      </c>
      <c r="AM294" s="18">
        <v>45460</v>
      </c>
      <c r="AN294" s="18">
        <v>45464</v>
      </c>
      <c r="AO294" s="7">
        <v>4.5</v>
      </c>
      <c r="AP294" s="84"/>
      <c r="AQ294" s="81"/>
      <c r="AR294" s="81"/>
      <c r="AS294" s="81"/>
    </row>
    <row r="295" spans="1:45" ht="25.5" x14ac:dyDescent="0.25">
      <c r="A295" s="61"/>
      <c r="B295" s="61"/>
      <c r="C295" s="94"/>
      <c r="D295" s="61"/>
      <c r="E295" s="66"/>
      <c r="F295" s="63"/>
      <c r="G295" s="62"/>
      <c r="H295" s="63"/>
      <c r="I295" s="63"/>
      <c r="J295" s="62"/>
      <c r="K295" s="63"/>
      <c r="L295" s="63"/>
      <c r="M295" s="62"/>
      <c r="N295" s="63"/>
      <c r="O295" s="63"/>
      <c r="P295" s="62"/>
      <c r="Q295" s="63"/>
      <c r="R295" s="63"/>
      <c r="S295" s="62"/>
      <c r="T295" s="63"/>
      <c r="U295" s="63"/>
      <c r="V295" s="63"/>
      <c r="W295" s="62"/>
      <c r="X295" s="63"/>
      <c r="Y295" s="63"/>
      <c r="Z295" s="62"/>
      <c r="AA295" s="63"/>
      <c r="AB295" s="63"/>
      <c r="AC295" s="62"/>
      <c r="AD295" s="63"/>
      <c r="AE295" s="63"/>
      <c r="AF295" s="63"/>
      <c r="AG295" s="62"/>
      <c r="AH295" s="61"/>
      <c r="AI295" s="51" t="s">
        <v>236</v>
      </c>
      <c r="AJ295" s="8" t="s">
        <v>23</v>
      </c>
      <c r="AK295" s="8" t="s">
        <v>195</v>
      </c>
      <c r="AL295" s="38">
        <v>4.5</v>
      </c>
      <c r="AM295" s="18">
        <v>45460</v>
      </c>
      <c r="AN295" s="18">
        <v>45464</v>
      </c>
      <c r="AO295" s="7">
        <v>4.5</v>
      </c>
      <c r="AP295" s="85"/>
      <c r="AQ295" s="81"/>
      <c r="AR295" s="81"/>
      <c r="AS295" s="81"/>
    </row>
    <row r="296" spans="1:45" ht="25.5" customHeight="1" x14ac:dyDescent="0.25">
      <c r="A296" s="61">
        <v>3</v>
      </c>
      <c r="B296" s="61" t="s">
        <v>28</v>
      </c>
      <c r="C296" s="61" t="s">
        <v>238</v>
      </c>
      <c r="D296" s="61" t="s">
        <v>53</v>
      </c>
      <c r="E296" s="66">
        <v>45427</v>
      </c>
      <c r="F296" s="63">
        <f>+WORKDAY.INTL(E296,G296-1,1,[9]Festivos!$A$1:$S$1)</f>
        <v>45448</v>
      </c>
      <c r="G296" s="62">
        <v>15</v>
      </c>
      <c r="H296" s="63">
        <f>WORKDAY(F296,1,[9]Festivos!$A$1:$S$1)</f>
        <v>45449</v>
      </c>
      <c r="I296" s="63">
        <f>+WORKDAY.INTL(H296,J296-1,1,[9]Festivos!$A$1:$S$1)</f>
        <v>45454</v>
      </c>
      <c r="J296" s="62">
        <v>3</v>
      </c>
      <c r="K296" s="63">
        <f>WORKDAY(I296,1,[9]Festivos!$A$1:$S$1)</f>
        <v>45455</v>
      </c>
      <c r="L296" s="63">
        <f>+WORKDAY.INTL(K296,M296-1,1,[9]Festivos!$A$1:$S$1)</f>
        <v>45467</v>
      </c>
      <c r="M296" s="62">
        <v>9</v>
      </c>
      <c r="N296" s="63">
        <f>WORKDAY(L296,1,[9]Festivos!$A$1:$S$1)</f>
        <v>45468</v>
      </c>
      <c r="O296" s="63">
        <f>+WORKDAY.INTL(N296,P296-1,1,[9]Festivos!$A$1:$S$1)</f>
        <v>45475</v>
      </c>
      <c r="P296" s="62">
        <v>5</v>
      </c>
      <c r="Q296" s="63">
        <f>WORKDAY(O296,1,[9]Festivos!$A$1:$S$1)</f>
        <v>45476</v>
      </c>
      <c r="R296" s="63">
        <f>+WORKDAY.INTL(Q296,S296-1,1,[9]Festivos!$A$1:$S$1)</f>
        <v>45478</v>
      </c>
      <c r="S296" s="62">
        <v>3</v>
      </c>
      <c r="T296" s="63">
        <f>+R296</f>
        <v>45478</v>
      </c>
      <c r="U296" s="63">
        <f>WORKDAY(T296,1,[9]Festivos!$A$1:$S$1)</f>
        <v>45481</v>
      </c>
      <c r="V296" s="63">
        <f>+WORKDAY.INTL(U296,W296-1,1,[9]Festivos!$A$1:$S$1)</f>
        <v>45485</v>
      </c>
      <c r="W296" s="62">
        <v>5</v>
      </c>
      <c r="X296" s="63">
        <f>WORKDAY(V296,1,[9]Festivos!$A$1:$S$1)</f>
        <v>45488</v>
      </c>
      <c r="Y296" s="63">
        <f>+WORKDAY.INTL(X296,Z296-1,1,[9]Festivos!$A$1:$S$1)</f>
        <v>45491</v>
      </c>
      <c r="Z296" s="62">
        <v>4</v>
      </c>
      <c r="AA296" s="63">
        <f>WORKDAY(Y296,1,[9]Festivos!$A$1:$S$1)</f>
        <v>45492</v>
      </c>
      <c r="AB296" s="63">
        <f>+WORKDAY.INTL(AA296,AC296-1,1,[9]Festivos!$A$1:$S$1)</f>
        <v>45496</v>
      </c>
      <c r="AC296" s="62">
        <v>3</v>
      </c>
      <c r="AD296" s="63">
        <f>+AB296</f>
        <v>45496</v>
      </c>
      <c r="AE296" s="63">
        <f>WORKDAY(AD296,1,[9]Festivos!$A$1:$S$1)</f>
        <v>45497</v>
      </c>
      <c r="AF296" s="63">
        <f>+WORKDAY.INTL(AE296,AG296-1,1,[9]Festivos!$A$1:$S$1)</f>
        <v>45499</v>
      </c>
      <c r="AG296" s="62">
        <v>3</v>
      </c>
      <c r="AH296" s="61">
        <v>4</v>
      </c>
      <c r="AI296" s="51" t="s">
        <v>233</v>
      </c>
      <c r="AJ296" s="8" t="s">
        <v>39</v>
      </c>
      <c r="AK296" s="8" t="s">
        <v>195</v>
      </c>
      <c r="AL296" s="38">
        <v>0</v>
      </c>
      <c r="AM296" s="18">
        <v>45530</v>
      </c>
      <c r="AN296" s="18">
        <v>45442</v>
      </c>
      <c r="AO296" s="7">
        <v>4.5</v>
      </c>
      <c r="AP296" s="84">
        <f>+G296+J296+M296+P296+S296+W296+Z296+AC296+AG296+2</f>
        <v>52</v>
      </c>
      <c r="AQ296" s="81">
        <f>+(G296+J296)/AP296</f>
        <v>0.34615384615384615</v>
      </c>
      <c r="AR296" s="81">
        <f>+M296/AP296</f>
        <v>0.17307692307692307</v>
      </c>
      <c r="AS296" s="81">
        <f>+(P296+S296+W296+Z296+AC296+AG296+2)/AP296</f>
        <v>0.48076923076923078</v>
      </c>
    </row>
    <row r="297" spans="1:45" x14ac:dyDescent="0.25">
      <c r="A297" s="61"/>
      <c r="B297" s="61"/>
      <c r="C297" s="61"/>
      <c r="D297" s="61"/>
      <c r="E297" s="66"/>
      <c r="F297" s="63"/>
      <c r="G297" s="62"/>
      <c r="H297" s="63"/>
      <c r="I297" s="63"/>
      <c r="J297" s="62"/>
      <c r="K297" s="63"/>
      <c r="L297" s="63"/>
      <c r="M297" s="62"/>
      <c r="N297" s="63"/>
      <c r="O297" s="63"/>
      <c r="P297" s="62"/>
      <c r="Q297" s="63"/>
      <c r="R297" s="63"/>
      <c r="S297" s="62"/>
      <c r="T297" s="63"/>
      <c r="U297" s="63"/>
      <c r="V297" s="63"/>
      <c r="W297" s="62"/>
      <c r="X297" s="63"/>
      <c r="Y297" s="63"/>
      <c r="Z297" s="62"/>
      <c r="AA297" s="63"/>
      <c r="AB297" s="63"/>
      <c r="AC297" s="62"/>
      <c r="AD297" s="63"/>
      <c r="AE297" s="63"/>
      <c r="AF297" s="63"/>
      <c r="AG297" s="62"/>
      <c r="AH297" s="61"/>
      <c r="AI297" s="51" t="s">
        <v>234</v>
      </c>
      <c r="AJ297" s="8" t="s">
        <v>24</v>
      </c>
      <c r="AK297" s="8" t="s">
        <v>195</v>
      </c>
      <c r="AL297" s="38">
        <v>4.5</v>
      </c>
      <c r="AM297" s="18">
        <v>45530</v>
      </c>
      <c r="AN297" s="18">
        <v>45442</v>
      </c>
      <c r="AO297" s="7">
        <v>4.5</v>
      </c>
      <c r="AP297" s="84"/>
      <c r="AQ297" s="81"/>
      <c r="AR297" s="81"/>
      <c r="AS297" s="81"/>
    </row>
    <row r="298" spans="1:45" ht="25.5" x14ac:dyDescent="0.25">
      <c r="A298" s="61"/>
      <c r="B298" s="61"/>
      <c r="C298" s="61"/>
      <c r="D298" s="61"/>
      <c r="E298" s="66"/>
      <c r="F298" s="63"/>
      <c r="G298" s="62"/>
      <c r="H298" s="63"/>
      <c r="I298" s="63"/>
      <c r="J298" s="62"/>
      <c r="K298" s="63"/>
      <c r="L298" s="63"/>
      <c r="M298" s="62"/>
      <c r="N298" s="63"/>
      <c r="O298" s="63"/>
      <c r="P298" s="62"/>
      <c r="Q298" s="63"/>
      <c r="R298" s="63"/>
      <c r="S298" s="62"/>
      <c r="T298" s="63"/>
      <c r="U298" s="63"/>
      <c r="V298" s="63"/>
      <c r="W298" s="62"/>
      <c r="X298" s="63"/>
      <c r="Y298" s="63"/>
      <c r="Z298" s="62"/>
      <c r="AA298" s="63"/>
      <c r="AB298" s="63"/>
      <c r="AC298" s="62"/>
      <c r="AD298" s="63"/>
      <c r="AE298" s="63"/>
      <c r="AF298" s="63"/>
      <c r="AG298" s="62"/>
      <c r="AH298" s="61"/>
      <c r="AI298" s="51" t="s">
        <v>235</v>
      </c>
      <c r="AJ298" s="8" t="s">
        <v>26</v>
      </c>
      <c r="AK298" s="8" t="s">
        <v>79</v>
      </c>
      <c r="AL298" s="38">
        <v>4.5</v>
      </c>
      <c r="AM298" s="18">
        <v>45530</v>
      </c>
      <c r="AN298" s="18">
        <v>45442</v>
      </c>
      <c r="AO298" s="7">
        <v>4.5</v>
      </c>
      <c r="AP298" s="84"/>
      <c r="AQ298" s="81"/>
      <c r="AR298" s="81"/>
      <c r="AS298" s="81"/>
    </row>
    <row r="299" spans="1:45" ht="25.5" x14ac:dyDescent="0.25">
      <c r="A299" s="61"/>
      <c r="B299" s="61"/>
      <c r="C299" s="61"/>
      <c r="D299" s="61"/>
      <c r="E299" s="66"/>
      <c r="F299" s="63"/>
      <c r="G299" s="62"/>
      <c r="H299" s="63"/>
      <c r="I299" s="63"/>
      <c r="J299" s="62"/>
      <c r="K299" s="63"/>
      <c r="L299" s="63"/>
      <c r="M299" s="62"/>
      <c r="N299" s="63"/>
      <c r="O299" s="63"/>
      <c r="P299" s="62"/>
      <c r="Q299" s="63"/>
      <c r="R299" s="63"/>
      <c r="S299" s="62"/>
      <c r="T299" s="63"/>
      <c r="U299" s="63"/>
      <c r="V299" s="63"/>
      <c r="W299" s="62"/>
      <c r="X299" s="63"/>
      <c r="Y299" s="63"/>
      <c r="Z299" s="62"/>
      <c r="AA299" s="63"/>
      <c r="AB299" s="63"/>
      <c r="AC299" s="62"/>
      <c r="AD299" s="63"/>
      <c r="AE299" s="63"/>
      <c r="AF299" s="63"/>
      <c r="AG299" s="62"/>
      <c r="AH299" s="61"/>
      <c r="AI299" s="51" t="s">
        <v>236</v>
      </c>
      <c r="AJ299" s="8" t="s">
        <v>23</v>
      </c>
      <c r="AK299" s="8" t="s">
        <v>195</v>
      </c>
      <c r="AL299" s="38">
        <v>4.5</v>
      </c>
      <c r="AM299" s="18">
        <v>45530</v>
      </c>
      <c r="AN299" s="18">
        <v>45442</v>
      </c>
      <c r="AO299" s="7">
        <v>4.5</v>
      </c>
      <c r="AP299" s="85"/>
      <c r="AQ299" s="81"/>
      <c r="AR299" s="81"/>
      <c r="AS299" s="81"/>
    </row>
    <row r="300" spans="1:45" ht="25.5" customHeight="1" x14ac:dyDescent="0.25">
      <c r="A300" s="61">
        <v>4</v>
      </c>
      <c r="B300" s="61" t="s">
        <v>28</v>
      </c>
      <c r="C300" s="61" t="s">
        <v>239</v>
      </c>
      <c r="D300" s="61" t="s">
        <v>53</v>
      </c>
      <c r="E300" s="66">
        <v>45574</v>
      </c>
      <c r="F300" s="63">
        <f>+WORKDAY.INTL(E300,G300-1,1,[9]Festivos!$A$1:$S$1)</f>
        <v>45595</v>
      </c>
      <c r="G300" s="62">
        <v>15</v>
      </c>
      <c r="H300" s="63">
        <f>WORKDAY(F300,1,[9]Festivos!$A$1:$S$1)</f>
        <v>45596</v>
      </c>
      <c r="I300" s="63">
        <f>+WORKDAY.INTL(H300,J300-1,1,[9]Festivos!$A$1:$S$1)</f>
        <v>45601</v>
      </c>
      <c r="J300" s="62">
        <v>3</v>
      </c>
      <c r="K300" s="63">
        <f>WORKDAY(I300,1,[9]Festivos!$A$1:$S$1)</f>
        <v>45602</v>
      </c>
      <c r="L300" s="63">
        <f>+WORKDAY.INTL(K300,M300-1,1,[9]Festivos!$A$1:$S$1)</f>
        <v>45615</v>
      </c>
      <c r="M300" s="62">
        <v>9</v>
      </c>
      <c r="N300" s="63">
        <f>WORKDAY(L300,1,[9]Festivos!$A$1:$S$1)</f>
        <v>45616</v>
      </c>
      <c r="O300" s="63">
        <f>+WORKDAY.INTL(N300,P300-1,1,[9]Festivos!$A$1:$S$1)</f>
        <v>45622</v>
      </c>
      <c r="P300" s="62">
        <v>5</v>
      </c>
      <c r="Q300" s="63">
        <f>WORKDAY(O300,1,[9]Festivos!$A$1:$S$1)</f>
        <v>45623</v>
      </c>
      <c r="R300" s="63">
        <f>+WORKDAY.INTL(Q300,S300-1,1,[9]Festivos!$A$1:$S$1)</f>
        <v>45625</v>
      </c>
      <c r="S300" s="62">
        <v>3</v>
      </c>
      <c r="T300" s="63">
        <f>+R300</f>
        <v>45625</v>
      </c>
      <c r="U300" s="63">
        <f>WORKDAY(T300,1,[9]Festivos!$A$1:$S$1)</f>
        <v>45628</v>
      </c>
      <c r="V300" s="63">
        <f>+WORKDAY.INTL(U300,W300-1,1,[9]Festivos!$A$1:$S$1)</f>
        <v>45632</v>
      </c>
      <c r="W300" s="62">
        <v>5</v>
      </c>
      <c r="X300" s="63">
        <f>WORKDAY(V300,1,[9]Festivos!$A$1:$S$1)</f>
        <v>45635</v>
      </c>
      <c r="Y300" s="63">
        <f>+WORKDAY.INTL(X300,Z300-1,1,[9]Festivos!$A$1:$S$1)</f>
        <v>45638</v>
      </c>
      <c r="Z300" s="62">
        <v>4</v>
      </c>
      <c r="AA300" s="63">
        <f>WORKDAY(Y300,1,[9]Festivos!$A$1:$S$1)</f>
        <v>45639</v>
      </c>
      <c r="AB300" s="63">
        <f>+WORKDAY.INTL(AA300,AC300-1,1,[9]Festivos!$A$1:$S$1)</f>
        <v>45643</v>
      </c>
      <c r="AC300" s="62">
        <v>3</v>
      </c>
      <c r="AD300" s="63">
        <f>+AB300</f>
        <v>45643</v>
      </c>
      <c r="AE300" s="63">
        <f>WORKDAY(AD300,1,[9]Festivos!$A$1:$S$1)</f>
        <v>45644</v>
      </c>
      <c r="AF300" s="63">
        <f>+WORKDAY.INTL(AE300,AG300-1,1,[9]Festivos!$A$1:$S$1)</f>
        <v>45646</v>
      </c>
      <c r="AG300" s="62">
        <v>3</v>
      </c>
      <c r="AH300" s="61">
        <v>4</v>
      </c>
      <c r="AI300" s="51" t="s">
        <v>233</v>
      </c>
      <c r="AJ300" s="8" t="s">
        <v>39</v>
      </c>
      <c r="AK300" s="8" t="s">
        <v>195</v>
      </c>
      <c r="AL300" s="38">
        <v>0</v>
      </c>
      <c r="AM300" s="18">
        <v>45601</v>
      </c>
      <c r="AN300" s="18">
        <v>45611</v>
      </c>
      <c r="AO300" s="55">
        <v>0</v>
      </c>
      <c r="AP300" s="84">
        <f>+G300+J300+M300+P300+S300+W300+Z300+AC300+AG300+2</f>
        <v>52</v>
      </c>
      <c r="AQ300" s="81">
        <f>+(G300+J300)/AP300</f>
        <v>0.34615384615384615</v>
      </c>
      <c r="AR300" s="81">
        <f>+M300/AP300</f>
        <v>0.17307692307692307</v>
      </c>
      <c r="AS300" s="81">
        <f>+(P300+S300+W300+Z300+AC300+AG300+2)/AP300</f>
        <v>0.48076923076923078</v>
      </c>
    </row>
    <row r="301" spans="1:45" x14ac:dyDescent="0.25">
      <c r="A301" s="61"/>
      <c r="B301" s="61"/>
      <c r="C301" s="61"/>
      <c r="D301" s="61"/>
      <c r="E301" s="66"/>
      <c r="F301" s="63"/>
      <c r="G301" s="62"/>
      <c r="H301" s="63"/>
      <c r="I301" s="63"/>
      <c r="J301" s="62"/>
      <c r="K301" s="63"/>
      <c r="L301" s="63"/>
      <c r="M301" s="62"/>
      <c r="N301" s="63"/>
      <c r="O301" s="63"/>
      <c r="P301" s="62"/>
      <c r="Q301" s="63"/>
      <c r="R301" s="63"/>
      <c r="S301" s="62"/>
      <c r="T301" s="63"/>
      <c r="U301" s="63"/>
      <c r="V301" s="63"/>
      <c r="W301" s="62"/>
      <c r="X301" s="63"/>
      <c r="Y301" s="63"/>
      <c r="Z301" s="62"/>
      <c r="AA301" s="63"/>
      <c r="AB301" s="63"/>
      <c r="AC301" s="62"/>
      <c r="AD301" s="63"/>
      <c r="AE301" s="63"/>
      <c r="AF301" s="63"/>
      <c r="AG301" s="62"/>
      <c r="AH301" s="61"/>
      <c r="AI301" s="51" t="s">
        <v>234</v>
      </c>
      <c r="AJ301" s="8" t="s">
        <v>24</v>
      </c>
      <c r="AK301" s="8" t="s">
        <v>195</v>
      </c>
      <c r="AL301" s="38">
        <v>0</v>
      </c>
      <c r="AM301" s="18">
        <v>45601</v>
      </c>
      <c r="AN301" s="18">
        <v>45611</v>
      </c>
      <c r="AO301" s="55">
        <v>0</v>
      </c>
      <c r="AP301" s="84"/>
      <c r="AQ301" s="81"/>
      <c r="AR301" s="81"/>
      <c r="AS301" s="81"/>
    </row>
    <row r="302" spans="1:45" ht="25.5" x14ac:dyDescent="0.25">
      <c r="A302" s="61"/>
      <c r="B302" s="61"/>
      <c r="C302" s="61"/>
      <c r="D302" s="61"/>
      <c r="E302" s="66"/>
      <c r="F302" s="63"/>
      <c r="G302" s="62"/>
      <c r="H302" s="63"/>
      <c r="I302" s="63"/>
      <c r="J302" s="62"/>
      <c r="K302" s="63"/>
      <c r="L302" s="63"/>
      <c r="M302" s="62"/>
      <c r="N302" s="63"/>
      <c r="O302" s="63"/>
      <c r="P302" s="62"/>
      <c r="Q302" s="63"/>
      <c r="R302" s="63"/>
      <c r="S302" s="62"/>
      <c r="T302" s="63"/>
      <c r="U302" s="63"/>
      <c r="V302" s="63"/>
      <c r="W302" s="62"/>
      <c r="X302" s="63"/>
      <c r="Y302" s="63"/>
      <c r="Z302" s="62"/>
      <c r="AA302" s="63"/>
      <c r="AB302" s="63"/>
      <c r="AC302" s="62"/>
      <c r="AD302" s="63"/>
      <c r="AE302" s="63"/>
      <c r="AF302" s="63"/>
      <c r="AG302" s="62"/>
      <c r="AH302" s="61"/>
      <c r="AI302" s="51" t="s">
        <v>235</v>
      </c>
      <c r="AJ302" s="8" t="s">
        <v>26</v>
      </c>
      <c r="AK302" s="8" t="s">
        <v>79</v>
      </c>
      <c r="AL302" s="38">
        <v>0</v>
      </c>
      <c r="AM302" s="18">
        <v>45601</v>
      </c>
      <c r="AN302" s="18">
        <v>45611</v>
      </c>
      <c r="AO302" s="55">
        <v>0</v>
      </c>
      <c r="AP302" s="84"/>
      <c r="AQ302" s="81"/>
      <c r="AR302" s="81"/>
      <c r="AS302" s="81"/>
    </row>
    <row r="303" spans="1:45" ht="25.5" x14ac:dyDescent="0.25">
      <c r="A303" s="61"/>
      <c r="B303" s="61"/>
      <c r="C303" s="61"/>
      <c r="D303" s="61"/>
      <c r="E303" s="66"/>
      <c r="F303" s="63"/>
      <c r="G303" s="62"/>
      <c r="H303" s="63"/>
      <c r="I303" s="63"/>
      <c r="J303" s="62"/>
      <c r="K303" s="63"/>
      <c r="L303" s="63"/>
      <c r="M303" s="62"/>
      <c r="N303" s="63"/>
      <c r="O303" s="63"/>
      <c r="P303" s="62"/>
      <c r="Q303" s="63"/>
      <c r="R303" s="63"/>
      <c r="S303" s="62"/>
      <c r="T303" s="63"/>
      <c r="U303" s="63"/>
      <c r="V303" s="63"/>
      <c r="W303" s="62"/>
      <c r="X303" s="63"/>
      <c r="Y303" s="63"/>
      <c r="Z303" s="62"/>
      <c r="AA303" s="63"/>
      <c r="AB303" s="63"/>
      <c r="AC303" s="62"/>
      <c r="AD303" s="63"/>
      <c r="AE303" s="63"/>
      <c r="AF303" s="63"/>
      <c r="AG303" s="62"/>
      <c r="AH303" s="61"/>
      <c r="AI303" s="51" t="s">
        <v>236</v>
      </c>
      <c r="AJ303" s="8" t="s">
        <v>23</v>
      </c>
      <c r="AK303" s="8" t="s">
        <v>195</v>
      </c>
      <c r="AL303" s="38">
        <v>0</v>
      </c>
      <c r="AM303" s="18">
        <v>45601</v>
      </c>
      <c r="AN303" s="18">
        <v>45611</v>
      </c>
      <c r="AO303" s="55">
        <v>0</v>
      </c>
      <c r="AP303" s="85"/>
      <c r="AQ303" s="81"/>
      <c r="AR303" s="81"/>
      <c r="AS303" s="81"/>
    </row>
    <row r="304" spans="1:45" s="1" customFormat="1" ht="25.5" customHeight="1" x14ac:dyDescent="0.25">
      <c r="A304" s="61">
        <v>1</v>
      </c>
      <c r="B304" s="61" t="s">
        <v>42</v>
      </c>
      <c r="C304" s="61" t="s">
        <v>240</v>
      </c>
      <c r="D304" s="61" t="s">
        <v>53</v>
      </c>
      <c r="E304" s="66">
        <v>45334</v>
      </c>
      <c r="F304" s="63">
        <v>45349</v>
      </c>
      <c r="G304" s="62">
        <v>12</v>
      </c>
      <c r="H304" s="63">
        <f>WORKDAY(F304,1,[10]Festivos!$A$1:$S$1)</f>
        <v>45350</v>
      </c>
      <c r="I304" s="63">
        <v>45352</v>
      </c>
      <c r="J304" s="62">
        <v>3</v>
      </c>
      <c r="K304" s="63">
        <f>WORKDAY(I304,1,[10]Festivos!$A$1:$S$1)</f>
        <v>45355</v>
      </c>
      <c r="L304" s="63">
        <v>45369</v>
      </c>
      <c r="M304" s="62">
        <v>11</v>
      </c>
      <c r="N304" s="63">
        <f>WORKDAY(L304,1,[10]Festivos!$A$1:$S$1)</f>
        <v>45370</v>
      </c>
      <c r="O304" s="63">
        <v>45383</v>
      </c>
      <c r="P304" s="62">
        <v>5</v>
      </c>
      <c r="Q304" s="63">
        <v>45384</v>
      </c>
      <c r="R304" s="63">
        <v>45386</v>
      </c>
      <c r="S304" s="62">
        <v>3</v>
      </c>
      <c r="T304" s="63">
        <v>45021</v>
      </c>
      <c r="U304" s="63">
        <v>45390</v>
      </c>
      <c r="V304" s="63">
        <v>45394</v>
      </c>
      <c r="W304" s="62">
        <v>5</v>
      </c>
      <c r="X304" s="63">
        <f>WORKDAY(V304,1,[10]Festivos!$A$1:$S$1)</f>
        <v>45397</v>
      </c>
      <c r="Y304" s="63">
        <v>45400</v>
      </c>
      <c r="Z304" s="62">
        <v>4</v>
      </c>
      <c r="AA304" s="63">
        <f>WORKDAY(Y304,1,[10]Festivos!$A$1:$S$1)</f>
        <v>45401</v>
      </c>
      <c r="AB304" s="63">
        <v>45039</v>
      </c>
      <c r="AC304" s="62">
        <v>3</v>
      </c>
      <c r="AD304" s="63">
        <v>45406</v>
      </c>
      <c r="AE304" s="63">
        <f>WORKDAY(AD304,1,[10]Festivos!$A$1:$S$1)</f>
        <v>45407</v>
      </c>
      <c r="AF304" s="63">
        <v>45407</v>
      </c>
      <c r="AG304" s="62">
        <v>1</v>
      </c>
      <c r="AH304" s="61">
        <v>5</v>
      </c>
      <c r="AI304" s="51" t="s">
        <v>241</v>
      </c>
      <c r="AJ304" s="7" t="s">
        <v>23</v>
      </c>
      <c r="AK304" s="51" t="s">
        <v>124</v>
      </c>
      <c r="AL304" s="17"/>
      <c r="AM304" s="18"/>
      <c r="AN304" s="18"/>
      <c r="AO304" s="7"/>
      <c r="AP304" s="84">
        <v>47</v>
      </c>
      <c r="AQ304" s="81">
        <f>+(G304+J304)/AP304</f>
        <v>0.31914893617021278</v>
      </c>
      <c r="AR304" s="81">
        <f>+M304/AP304</f>
        <v>0.23404255319148937</v>
      </c>
      <c r="AS304" s="81">
        <f>+(P304+S304+W304+Z304+AC304+AG304+2)/AP304</f>
        <v>0.48936170212765956</v>
      </c>
    </row>
    <row r="305" spans="1:45" s="1" customFormat="1" x14ac:dyDescent="0.25">
      <c r="A305" s="61"/>
      <c r="B305" s="61"/>
      <c r="C305" s="61"/>
      <c r="D305" s="61"/>
      <c r="E305" s="66"/>
      <c r="F305" s="63"/>
      <c r="G305" s="62"/>
      <c r="H305" s="63"/>
      <c r="I305" s="63"/>
      <c r="J305" s="62"/>
      <c r="K305" s="63"/>
      <c r="L305" s="63"/>
      <c r="M305" s="62"/>
      <c r="N305" s="63"/>
      <c r="O305" s="63"/>
      <c r="P305" s="62"/>
      <c r="Q305" s="63"/>
      <c r="R305" s="63"/>
      <c r="S305" s="62"/>
      <c r="T305" s="63"/>
      <c r="U305" s="63"/>
      <c r="V305" s="63"/>
      <c r="W305" s="62"/>
      <c r="X305" s="63"/>
      <c r="Y305" s="63"/>
      <c r="Z305" s="62"/>
      <c r="AA305" s="63"/>
      <c r="AB305" s="63"/>
      <c r="AC305" s="62"/>
      <c r="AD305" s="63"/>
      <c r="AE305" s="63"/>
      <c r="AF305" s="63"/>
      <c r="AG305" s="62"/>
      <c r="AH305" s="61"/>
      <c r="AI305" s="52" t="s">
        <v>242</v>
      </c>
      <c r="AJ305" s="7" t="s">
        <v>23</v>
      </c>
      <c r="AK305" s="52" t="s">
        <v>108</v>
      </c>
      <c r="AL305" s="17"/>
      <c r="AM305" s="18"/>
      <c r="AN305" s="18"/>
      <c r="AO305" s="7"/>
      <c r="AP305" s="84"/>
      <c r="AQ305" s="81"/>
      <c r="AR305" s="81"/>
      <c r="AS305" s="81"/>
    </row>
    <row r="306" spans="1:45" s="1" customFormat="1" x14ac:dyDescent="0.25">
      <c r="A306" s="61"/>
      <c r="B306" s="61"/>
      <c r="C306" s="61"/>
      <c r="D306" s="61"/>
      <c r="E306" s="66"/>
      <c r="F306" s="63"/>
      <c r="G306" s="62"/>
      <c r="H306" s="63"/>
      <c r="I306" s="63"/>
      <c r="J306" s="62"/>
      <c r="K306" s="63"/>
      <c r="L306" s="63"/>
      <c r="M306" s="62"/>
      <c r="N306" s="63"/>
      <c r="O306" s="63"/>
      <c r="P306" s="62"/>
      <c r="Q306" s="63"/>
      <c r="R306" s="63"/>
      <c r="S306" s="62"/>
      <c r="T306" s="63"/>
      <c r="U306" s="63"/>
      <c r="V306" s="63"/>
      <c r="W306" s="62"/>
      <c r="X306" s="63"/>
      <c r="Y306" s="63"/>
      <c r="Z306" s="62"/>
      <c r="AA306" s="63"/>
      <c r="AB306" s="63"/>
      <c r="AC306" s="62"/>
      <c r="AD306" s="63"/>
      <c r="AE306" s="63"/>
      <c r="AF306" s="63"/>
      <c r="AG306" s="62"/>
      <c r="AH306" s="61"/>
      <c r="AI306" s="52" t="s">
        <v>243</v>
      </c>
      <c r="AJ306" s="7" t="s">
        <v>26</v>
      </c>
      <c r="AK306" s="51" t="s">
        <v>132</v>
      </c>
      <c r="AL306" s="17"/>
      <c r="AM306" s="18"/>
      <c r="AN306" s="18"/>
      <c r="AO306" s="7"/>
      <c r="AP306" s="84"/>
      <c r="AQ306" s="81"/>
      <c r="AR306" s="81"/>
      <c r="AS306" s="81"/>
    </row>
    <row r="307" spans="1:45" s="1" customFormat="1" x14ac:dyDescent="0.25">
      <c r="A307" s="61"/>
      <c r="B307" s="61"/>
      <c r="C307" s="61"/>
      <c r="D307" s="61"/>
      <c r="E307" s="66"/>
      <c r="F307" s="63"/>
      <c r="G307" s="62"/>
      <c r="H307" s="63"/>
      <c r="I307" s="63"/>
      <c r="J307" s="62"/>
      <c r="K307" s="63"/>
      <c r="L307" s="63"/>
      <c r="M307" s="62"/>
      <c r="N307" s="63"/>
      <c r="O307" s="63"/>
      <c r="P307" s="62"/>
      <c r="Q307" s="63"/>
      <c r="R307" s="63"/>
      <c r="S307" s="62"/>
      <c r="T307" s="63"/>
      <c r="U307" s="63"/>
      <c r="V307" s="63"/>
      <c r="W307" s="62"/>
      <c r="X307" s="63"/>
      <c r="Y307" s="63"/>
      <c r="Z307" s="62"/>
      <c r="AA307" s="63"/>
      <c r="AB307" s="63"/>
      <c r="AC307" s="62"/>
      <c r="AD307" s="63"/>
      <c r="AE307" s="63"/>
      <c r="AF307" s="63"/>
      <c r="AG307" s="62"/>
      <c r="AH307" s="61"/>
      <c r="AI307" s="52" t="s">
        <v>244</v>
      </c>
      <c r="AJ307" s="7" t="s">
        <v>23</v>
      </c>
      <c r="AK307" s="51" t="s">
        <v>132</v>
      </c>
      <c r="AL307" s="17"/>
      <c r="AM307" s="18"/>
      <c r="AN307" s="18"/>
      <c r="AO307" s="7"/>
      <c r="AP307" s="84"/>
      <c r="AQ307" s="81"/>
      <c r="AR307" s="81"/>
      <c r="AS307" s="81"/>
    </row>
    <row r="308" spans="1:45" x14ac:dyDescent="0.25">
      <c r="A308" s="61"/>
      <c r="B308" s="61"/>
      <c r="C308" s="61"/>
      <c r="D308" s="61"/>
      <c r="E308" s="66"/>
      <c r="F308" s="63"/>
      <c r="G308" s="62"/>
      <c r="H308" s="63"/>
      <c r="I308" s="63"/>
      <c r="J308" s="62"/>
      <c r="K308" s="63"/>
      <c r="L308" s="63"/>
      <c r="M308" s="62"/>
      <c r="N308" s="63"/>
      <c r="O308" s="63"/>
      <c r="P308" s="62"/>
      <c r="Q308" s="63"/>
      <c r="R308" s="63"/>
      <c r="S308" s="62"/>
      <c r="T308" s="63"/>
      <c r="U308" s="63"/>
      <c r="V308" s="63"/>
      <c r="W308" s="62"/>
      <c r="X308" s="63"/>
      <c r="Y308" s="63"/>
      <c r="Z308" s="62"/>
      <c r="AA308" s="63"/>
      <c r="AB308" s="63"/>
      <c r="AC308" s="62"/>
      <c r="AD308" s="63"/>
      <c r="AE308" s="63"/>
      <c r="AF308" s="63"/>
      <c r="AG308" s="62"/>
      <c r="AH308" s="61"/>
      <c r="AI308" s="52" t="s">
        <v>245</v>
      </c>
      <c r="AJ308" s="7" t="s">
        <v>38</v>
      </c>
      <c r="AK308" s="51" t="s">
        <v>124</v>
      </c>
      <c r="AL308" s="17"/>
      <c r="AM308" s="18"/>
      <c r="AN308" s="18"/>
      <c r="AO308" s="7"/>
      <c r="AP308" s="85"/>
      <c r="AQ308" s="81"/>
      <c r="AR308" s="81"/>
      <c r="AS308" s="81"/>
    </row>
    <row r="309" spans="1:45" ht="12.75" customHeight="1" x14ac:dyDescent="0.25">
      <c r="A309" s="61">
        <v>2</v>
      </c>
      <c r="B309" s="61" t="s">
        <v>42</v>
      </c>
      <c r="C309" s="61" t="s">
        <v>246</v>
      </c>
      <c r="D309" s="61" t="s">
        <v>53</v>
      </c>
      <c r="E309" s="66">
        <v>45532</v>
      </c>
      <c r="F309" s="63">
        <v>45544</v>
      </c>
      <c r="G309" s="62">
        <v>9</v>
      </c>
      <c r="H309" s="63">
        <f>WORKDAY(F309,1,[10]Festivos!$A$1:$S$1)</f>
        <v>45545</v>
      </c>
      <c r="I309" s="63">
        <v>45546</v>
      </c>
      <c r="J309" s="62">
        <v>2</v>
      </c>
      <c r="K309" s="63">
        <f>WORKDAY(I309,1,[10]Festivos!$A$1:$S$1)</f>
        <v>45547</v>
      </c>
      <c r="L309" s="63">
        <v>45558</v>
      </c>
      <c r="M309" s="62">
        <v>8</v>
      </c>
      <c r="N309" s="63">
        <f>WORKDAY(L309,1,[10]Festivos!$A$1:$S$1)</f>
        <v>45559</v>
      </c>
      <c r="O309" s="63">
        <v>45562</v>
      </c>
      <c r="P309" s="62">
        <v>4</v>
      </c>
      <c r="Q309" s="63">
        <f>WORKDAY(O309,1,[10]Festivos!$A$1:$S$1)</f>
        <v>45565</v>
      </c>
      <c r="R309" s="63">
        <v>45567</v>
      </c>
      <c r="S309" s="62">
        <v>3</v>
      </c>
      <c r="T309" s="63">
        <v>45568</v>
      </c>
      <c r="U309" s="63">
        <v>45569</v>
      </c>
      <c r="V309" s="63">
        <v>45575</v>
      </c>
      <c r="W309" s="62">
        <v>5</v>
      </c>
      <c r="X309" s="63">
        <f>WORKDAY(V309,1,[10]Festivos!$A$1:$S$1)</f>
        <v>45576</v>
      </c>
      <c r="Y309" s="63">
        <v>45581</v>
      </c>
      <c r="Z309" s="62">
        <v>3</v>
      </c>
      <c r="AA309" s="63">
        <f>WORKDAY(Y309,1,[10]Festivos!$A$1:$S$1)</f>
        <v>45582</v>
      </c>
      <c r="AB309" s="63">
        <v>45586</v>
      </c>
      <c r="AC309" s="62">
        <v>3</v>
      </c>
      <c r="AD309" s="63">
        <v>45587</v>
      </c>
      <c r="AE309" s="63">
        <f>WORKDAY(AD309,1,[10]Festivos!$A$1:$S$1)</f>
        <v>45588</v>
      </c>
      <c r="AF309" s="63">
        <v>45588</v>
      </c>
      <c r="AG309" s="62">
        <v>1</v>
      </c>
      <c r="AH309" s="61">
        <v>5</v>
      </c>
      <c r="AI309" s="51" t="s">
        <v>241</v>
      </c>
      <c r="AJ309" s="7" t="s">
        <v>23</v>
      </c>
      <c r="AK309" s="51" t="s">
        <v>124</v>
      </c>
      <c r="AL309" s="17">
        <v>10</v>
      </c>
      <c r="AM309" s="18">
        <v>45424</v>
      </c>
      <c r="AN309" s="18">
        <v>45429</v>
      </c>
      <c r="AO309" s="7">
        <v>7</v>
      </c>
      <c r="AP309" s="84">
        <v>37</v>
      </c>
      <c r="AQ309" s="81">
        <f>+(G309+J309)/AP309</f>
        <v>0.29729729729729731</v>
      </c>
      <c r="AR309" s="81">
        <f>+M309/AP309</f>
        <v>0.21621621621621623</v>
      </c>
      <c r="AS309" s="81">
        <f>+(P309+S309+W309+Z309+AC309+AG309+2)/AP309</f>
        <v>0.56756756756756754</v>
      </c>
    </row>
    <row r="310" spans="1:45" ht="12.75" customHeight="1" x14ac:dyDescent="0.25">
      <c r="A310" s="61"/>
      <c r="B310" s="61"/>
      <c r="C310" s="61"/>
      <c r="D310" s="61"/>
      <c r="E310" s="66"/>
      <c r="F310" s="63"/>
      <c r="G310" s="62"/>
      <c r="H310" s="63"/>
      <c r="I310" s="63"/>
      <c r="J310" s="62"/>
      <c r="K310" s="63"/>
      <c r="L310" s="63"/>
      <c r="M310" s="62"/>
      <c r="N310" s="63"/>
      <c r="O310" s="63"/>
      <c r="P310" s="62"/>
      <c r="Q310" s="63"/>
      <c r="R310" s="63"/>
      <c r="S310" s="62"/>
      <c r="T310" s="63"/>
      <c r="U310" s="63"/>
      <c r="V310" s="63"/>
      <c r="W310" s="62"/>
      <c r="X310" s="63"/>
      <c r="Y310" s="63"/>
      <c r="Z310" s="62"/>
      <c r="AA310" s="63"/>
      <c r="AB310" s="63"/>
      <c r="AC310" s="62"/>
      <c r="AD310" s="63"/>
      <c r="AE310" s="63"/>
      <c r="AF310" s="63"/>
      <c r="AG310" s="62"/>
      <c r="AH310" s="61"/>
      <c r="AI310" s="52" t="s">
        <v>242</v>
      </c>
      <c r="AJ310" s="7" t="s">
        <v>23</v>
      </c>
      <c r="AK310" s="52" t="s">
        <v>108</v>
      </c>
      <c r="AL310" s="17">
        <v>10</v>
      </c>
      <c r="AM310" s="18">
        <v>45424</v>
      </c>
      <c r="AN310" s="18">
        <v>45429</v>
      </c>
      <c r="AO310" s="7">
        <v>7</v>
      </c>
      <c r="AP310" s="84"/>
      <c r="AQ310" s="81"/>
      <c r="AR310" s="81"/>
      <c r="AS310" s="81"/>
    </row>
    <row r="311" spans="1:45" ht="12.75" customHeight="1" x14ac:dyDescent="0.25">
      <c r="A311" s="61"/>
      <c r="B311" s="61"/>
      <c r="C311" s="61"/>
      <c r="D311" s="61"/>
      <c r="E311" s="66"/>
      <c r="F311" s="63"/>
      <c r="G311" s="62"/>
      <c r="H311" s="63"/>
      <c r="I311" s="63"/>
      <c r="J311" s="62"/>
      <c r="K311" s="63"/>
      <c r="L311" s="63"/>
      <c r="M311" s="62"/>
      <c r="N311" s="63"/>
      <c r="O311" s="63"/>
      <c r="P311" s="62"/>
      <c r="Q311" s="63"/>
      <c r="R311" s="63"/>
      <c r="S311" s="62"/>
      <c r="T311" s="63"/>
      <c r="U311" s="63"/>
      <c r="V311" s="63"/>
      <c r="W311" s="62"/>
      <c r="X311" s="63"/>
      <c r="Y311" s="63"/>
      <c r="Z311" s="62"/>
      <c r="AA311" s="63"/>
      <c r="AB311" s="63"/>
      <c r="AC311" s="62"/>
      <c r="AD311" s="63"/>
      <c r="AE311" s="63"/>
      <c r="AF311" s="63"/>
      <c r="AG311" s="62"/>
      <c r="AH311" s="61"/>
      <c r="AI311" s="52" t="s">
        <v>243</v>
      </c>
      <c r="AJ311" s="7" t="s">
        <v>26</v>
      </c>
      <c r="AK311" s="51" t="s">
        <v>132</v>
      </c>
      <c r="AL311" s="17">
        <v>10</v>
      </c>
      <c r="AM311" s="18">
        <v>45424</v>
      </c>
      <c r="AN311" s="18">
        <v>45429</v>
      </c>
      <c r="AO311" s="7">
        <v>7</v>
      </c>
      <c r="AP311" s="84"/>
      <c r="AQ311" s="81"/>
      <c r="AR311" s="81"/>
      <c r="AS311" s="81"/>
    </row>
    <row r="312" spans="1:45" x14ac:dyDescent="0.25">
      <c r="A312" s="61"/>
      <c r="B312" s="61"/>
      <c r="C312" s="61"/>
      <c r="D312" s="61"/>
      <c r="E312" s="66"/>
      <c r="F312" s="63"/>
      <c r="G312" s="62"/>
      <c r="H312" s="63"/>
      <c r="I312" s="63"/>
      <c r="J312" s="62"/>
      <c r="K312" s="63"/>
      <c r="L312" s="63"/>
      <c r="M312" s="62"/>
      <c r="N312" s="63"/>
      <c r="O312" s="63"/>
      <c r="P312" s="62"/>
      <c r="Q312" s="63"/>
      <c r="R312" s="63"/>
      <c r="S312" s="62"/>
      <c r="T312" s="63"/>
      <c r="U312" s="63"/>
      <c r="V312" s="63"/>
      <c r="W312" s="62"/>
      <c r="X312" s="63"/>
      <c r="Y312" s="63"/>
      <c r="Z312" s="62"/>
      <c r="AA312" s="63"/>
      <c r="AB312" s="63"/>
      <c r="AC312" s="62"/>
      <c r="AD312" s="63"/>
      <c r="AE312" s="63"/>
      <c r="AF312" s="63"/>
      <c r="AG312" s="62"/>
      <c r="AH312" s="61"/>
      <c r="AI312" s="52" t="s">
        <v>244</v>
      </c>
      <c r="AJ312" s="7" t="s">
        <v>23</v>
      </c>
      <c r="AK312" s="51" t="s">
        <v>132</v>
      </c>
      <c r="AL312" s="17">
        <v>10</v>
      </c>
      <c r="AM312" s="18">
        <v>45424</v>
      </c>
      <c r="AN312" s="18">
        <v>45429</v>
      </c>
      <c r="AO312" s="7">
        <v>7</v>
      </c>
      <c r="AP312" s="84"/>
      <c r="AQ312" s="81"/>
      <c r="AR312" s="81"/>
      <c r="AS312" s="81"/>
    </row>
    <row r="313" spans="1:45" x14ac:dyDescent="0.25">
      <c r="A313" s="61"/>
      <c r="B313" s="61"/>
      <c r="C313" s="61"/>
      <c r="D313" s="61"/>
      <c r="E313" s="66"/>
      <c r="F313" s="63"/>
      <c r="G313" s="62"/>
      <c r="H313" s="63"/>
      <c r="I313" s="63"/>
      <c r="J313" s="62"/>
      <c r="K313" s="63"/>
      <c r="L313" s="63"/>
      <c r="M313" s="62"/>
      <c r="N313" s="63"/>
      <c r="O313" s="63"/>
      <c r="P313" s="62"/>
      <c r="Q313" s="63"/>
      <c r="R313" s="63"/>
      <c r="S313" s="62"/>
      <c r="T313" s="63"/>
      <c r="U313" s="63"/>
      <c r="V313" s="63"/>
      <c r="W313" s="62"/>
      <c r="X313" s="63"/>
      <c r="Y313" s="63"/>
      <c r="Z313" s="62"/>
      <c r="AA313" s="63"/>
      <c r="AB313" s="63"/>
      <c r="AC313" s="62"/>
      <c r="AD313" s="63"/>
      <c r="AE313" s="63"/>
      <c r="AF313" s="63"/>
      <c r="AG313" s="62"/>
      <c r="AH313" s="61"/>
      <c r="AI313" s="52" t="s">
        <v>245</v>
      </c>
      <c r="AJ313" s="7" t="s">
        <v>38</v>
      </c>
      <c r="AK313" s="51" t="s">
        <v>124</v>
      </c>
      <c r="AL313" s="17">
        <v>0</v>
      </c>
      <c r="AM313" s="18">
        <v>45424</v>
      </c>
      <c r="AN313" s="18">
        <v>45429</v>
      </c>
      <c r="AO313" s="7">
        <v>7</v>
      </c>
      <c r="AP313" s="85"/>
      <c r="AQ313" s="81"/>
      <c r="AR313" s="81"/>
      <c r="AS313" s="81"/>
    </row>
    <row r="314" spans="1:45" ht="25.5" customHeight="1" x14ac:dyDescent="0.25">
      <c r="A314" s="61">
        <v>3</v>
      </c>
      <c r="B314" s="61" t="s">
        <v>42</v>
      </c>
      <c r="C314" s="61" t="s">
        <v>247</v>
      </c>
      <c r="D314" s="61" t="s">
        <v>53</v>
      </c>
      <c r="E314" s="66">
        <v>45460</v>
      </c>
      <c r="F314" s="63">
        <v>45476</v>
      </c>
      <c r="G314" s="62">
        <v>12</v>
      </c>
      <c r="H314" s="63">
        <f>WORKDAY(F314,1,[10]Festivos!$A$1:$S$1)</f>
        <v>45477</v>
      </c>
      <c r="I314" s="63">
        <v>45481</v>
      </c>
      <c r="J314" s="62">
        <v>3</v>
      </c>
      <c r="K314" s="63">
        <f>WORKDAY(I314,1,[10]Festivos!$A$1:$S$1)</f>
        <v>45482</v>
      </c>
      <c r="L314" s="63">
        <v>45496</v>
      </c>
      <c r="M314" s="62">
        <v>11</v>
      </c>
      <c r="N314" s="63">
        <f>WORKDAY(L314,1,[10]Festivos!$A$1:$S$1)</f>
        <v>45497</v>
      </c>
      <c r="O314" s="63">
        <v>45503</v>
      </c>
      <c r="P314" s="62">
        <v>5</v>
      </c>
      <c r="Q314" s="63">
        <f>WORKDAY(O314,1,[10]Festivos!$A$1:$S$1)</f>
        <v>45504</v>
      </c>
      <c r="R314" s="63">
        <v>45506</v>
      </c>
      <c r="S314" s="62">
        <v>3</v>
      </c>
      <c r="T314" s="63">
        <v>45509</v>
      </c>
      <c r="U314" s="63">
        <f>WORKDAY(T314,1,[10]Festivos!$A$1:$S$1)</f>
        <v>45510</v>
      </c>
      <c r="V314" s="63">
        <v>45517</v>
      </c>
      <c r="W314" s="62">
        <v>5</v>
      </c>
      <c r="X314" s="63">
        <f>WORKDAY(V314,1,[10]Festivos!$A$1:$S$1)</f>
        <v>45518</v>
      </c>
      <c r="Y314" s="63">
        <v>45524</v>
      </c>
      <c r="Z314" s="62">
        <v>4</v>
      </c>
      <c r="AA314" s="63">
        <f>WORKDAY(Y314,1,[10]Festivos!$A$1:$S$1)</f>
        <v>45525</v>
      </c>
      <c r="AB314" s="63">
        <v>45527</v>
      </c>
      <c r="AC314" s="62">
        <v>3</v>
      </c>
      <c r="AD314" s="63">
        <v>45530</v>
      </c>
      <c r="AE314" s="63">
        <f>WORKDAY(AD314,1,[10]Festivos!$A$1:$S$1)</f>
        <v>45531</v>
      </c>
      <c r="AF314" s="63">
        <v>45531</v>
      </c>
      <c r="AG314" s="62">
        <v>1</v>
      </c>
      <c r="AH314" s="61">
        <v>5</v>
      </c>
      <c r="AI314" s="51" t="s">
        <v>241</v>
      </c>
      <c r="AJ314" s="7" t="s">
        <v>23</v>
      </c>
      <c r="AK314" s="51" t="s">
        <v>124</v>
      </c>
      <c r="AL314" s="17">
        <v>11</v>
      </c>
      <c r="AM314" s="18">
        <v>45482</v>
      </c>
      <c r="AN314" s="18">
        <v>45492</v>
      </c>
      <c r="AO314" s="7">
        <v>9</v>
      </c>
      <c r="AP314" s="84">
        <v>47</v>
      </c>
      <c r="AQ314" s="81">
        <f>+(G314+J314)/AP314</f>
        <v>0.31914893617021278</v>
      </c>
      <c r="AR314" s="81">
        <f>+M314/AP314</f>
        <v>0.23404255319148937</v>
      </c>
      <c r="AS314" s="81">
        <f>+(P314+S314+W314+Z314+AC314+AG314+2)/AP314</f>
        <v>0.48936170212765956</v>
      </c>
    </row>
    <row r="315" spans="1:45" x14ac:dyDescent="0.25">
      <c r="A315" s="61"/>
      <c r="B315" s="61"/>
      <c r="C315" s="61"/>
      <c r="D315" s="61"/>
      <c r="E315" s="66"/>
      <c r="F315" s="63"/>
      <c r="G315" s="62"/>
      <c r="H315" s="63"/>
      <c r="I315" s="63"/>
      <c r="J315" s="62"/>
      <c r="K315" s="63"/>
      <c r="L315" s="63"/>
      <c r="M315" s="62"/>
      <c r="N315" s="63"/>
      <c r="O315" s="63"/>
      <c r="P315" s="62"/>
      <c r="Q315" s="63"/>
      <c r="R315" s="63"/>
      <c r="S315" s="62"/>
      <c r="T315" s="63"/>
      <c r="U315" s="63"/>
      <c r="V315" s="63"/>
      <c r="W315" s="62"/>
      <c r="X315" s="63"/>
      <c r="Y315" s="63"/>
      <c r="Z315" s="62"/>
      <c r="AA315" s="63"/>
      <c r="AB315" s="63"/>
      <c r="AC315" s="62"/>
      <c r="AD315" s="63"/>
      <c r="AE315" s="63"/>
      <c r="AF315" s="63"/>
      <c r="AG315" s="62"/>
      <c r="AH315" s="61"/>
      <c r="AI315" s="52" t="s">
        <v>242</v>
      </c>
      <c r="AJ315" s="7" t="s">
        <v>23</v>
      </c>
      <c r="AK315" s="52" t="s">
        <v>108</v>
      </c>
      <c r="AL315" s="17">
        <v>11</v>
      </c>
      <c r="AM315" s="18">
        <v>45482</v>
      </c>
      <c r="AN315" s="18">
        <v>45492</v>
      </c>
      <c r="AO315" s="7">
        <v>9</v>
      </c>
      <c r="AP315" s="84"/>
      <c r="AQ315" s="81"/>
      <c r="AR315" s="81"/>
      <c r="AS315" s="81"/>
    </row>
    <row r="316" spans="1:45" x14ac:dyDescent="0.25">
      <c r="A316" s="61"/>
      <c r="B316" s="61"/>
      <c r="C316" s="61"/>
      <c r="D316" s="61"/>
      <c r="E316" s="66"/>
      <c r="F316" s="63"/>
      <c r="G316" s="62"/>
      <c r="H316" s="63"/>
      <c r="I316" s="63"/>
      <c r="J316" s="62"/>
      <c r="K316" s="63"/>
      <c r="L316" s="63"/>
      <c r="M316" s="62"/>
      <c r="N316" s="63"/>
      <c r="O316" s="63"/>
      <c r="P316" s="62"/>
      <c r="Q316" s="63"/>
      <c r="R316" s="63"/>
      <c r="S316" s="62"/>
      <c r="T316" s="63"/>
      <c r="U316" s="63"/>
      <c r="V316" s="63"/>
      <c r="W316" s="62"/>
      <c r="X316" s="63"/>
      <c r="Y316" s="63"/>
      <c r="Z316" s="62"/>
      <c r="AA316" s="63"/>
      <c r="AB316" s="63"/>
      <c r="AC316" s="62"/>
      <c r="AD316" s="63"/>
      <c r="AE316" s="63"/>
      <c r="AF316" s="63"/>
      <c r="AG316" s="62"/>
      <c r="AH316" s="61"/>
      <c r="AI316" s="52" t="s">
        <v>243</v>
      </c>
      <c r="AJ316" s="7" t="s">
        <v>26</v>
      </c>
      <c r="AK316" s="51" t="s">
        <v>132</v>
      </c>
      <c r="AL316" s="17">
        <v>11</v>
      </c>
      <c r="AM316" s="18">
        <v>45482</v>
      </c>
      <c r="AN316" s="18">
        <v>45492</v>
      </c>
      <c r="AO316" s="7">
        <v>9</v>
      </c>
      <c r="AP316" s="84"/>
      <c r="AQ316" s="81"/>
      <c r="AR316" s="81"/>
      <c r="AS316" s="81"/>
    </row>
    <row r="317" spans="1:45" x14ac:dyDescent="0.25">
      <c r="A317" s="61"/>
      <c r="B317" s="61"/>
      <c r="C317" s="61"/>
      <c r="D317" s="61"/>
      <c r="E317" s="66"/>
      <c r="F317" s="63"/>
      <c r="G317" s="62"/>
      <c r="H317" s="63"/>
      <c r="I317" s="63"/>
      <c r="J317" s="62"/>
      <c r="K317" s="63"/>
      <c r="L317" s="63"/>
      <c r="M317" s="62"/>
      <c r="N317" s="63"/>
      <c r="O317" s="63"/>
      <c r="P317" s="62"/>
      <c r="Q317" s="63"/>
      <c r="R317" s="63"/>
      <c r="S317" s="62"/>
      <c r="T317" s="63"/>
      <c r="U317" s="63"/>
      <c r="V317" s="63"/>
      <c r="W317" s="62"/>
      <c r="X317" s="63"/>
      <c r="Y317" s="63"/>
      <c r="Z317" s="62"/>
      <c r="AA317" s="63"/>
      <c r="AB317" s="63"/>
      <c r="AC317" s="62"/>
      <c r="AD317" s="63"/>
      <c r="AE317" s="63"/>
      <c r="AF317" s="63"/>
      <c r="AG317" s="62"/>
      <c r="AH317" s="61"/>
      <c r="AI317" s="52" t="s">
        <v>244</v>
      </c>
      <c r="AJ317" s="7" t="s">
        <v>23</v>
      </c>
      <c r="AK317" s="51" t="s">
        <v>132</v>
      </c>
      <c r="AL317" s="17">
        <v>11</v>
      </c>
      <c r="AM317" s="18">
        <v>45482</v>
      </c>
      <c r="AN317" s="18">
        <v>45492</v>
      </c>
      <c r="AO317" s="7">
        <v>9</v>
      </c>
      <c r="AP317" s="84"/>
      <c r="AQ317" s="81"/>
      <c r="AR317" s="81"/>
      <c r="AS317" s="81"/>
    </row>
    <row r="318" spans="1:45" ht="13.5" thickBot="1" x14ac:dyDescent="0.3">
      <c r="A318" s="61"/>
      <c r="B318" s="61"/>
      <c r="C318" s="61"/>
      <c r="D318" s="61"/>
      <c r="E318" s="66"/>
      <c r="F318" s="63"/>
      <c r="G318" s="62"/>
      <c r="H318" s="63"/>
      <c r="I318" s="63"/>
      <c r="J318" s="62"/>
      <c r="K318" s="63"/>
      <c r="L318" s="63"/>
      <c r="M318" s="62"/>
      <c r="N318" s="63"/>
      <c r="O318" s="63"/>
      <c r="P318" s="62"/>
      <c r="Q318" s="63"/>
      <c r="R318" s="63"/>
      <c r="S318" s="62"/>
      <c r="T318" s="63"/>
      <c r="U318" s="63"/>
      <c r="V318" s="63"/>
      <c r="W318" s="62"/>
      <c r="X318" s="63"/>
      <c r="Y318" s="63"/>
      <c r="Z318" s="62"/>
      <c r="AA318" s="63"/>
      <c r="AB318" s="63"/>
      <c r="AC318" s="62"/>
      <c r="AD318" s="63"/>
      <c r="AE318" s="63"/>
      <c r="AF318" s="63"/>
      <c r="AG318" s="62"/>
      <c r="AH318" s="61"/>
      <c r="AI318" s="52" t="s">
        <v>245</v>
      </c>
      <c r="AJ318" s="7" t="s">
        <v>38</v>
      </c>
      <c r="AK318" s="51" t="s">
        <v>124</v>
      </c>
      <c r="AL318" s="17">
        <v>0</v>
      </c>
      <c r="AM318" s="18">
        <v>45482</v>
      </c>
      <c r="AN318" s="18">
        <v>45492</v>
      </c>
      <c r="AO318" s="7">
        <v>9</v>
      </c>
      <c r="AP318" s="85"/>
      <c r="AQ318" s="81"/>
      <c r="AR318" s="81"/>
      <c r="AS318" s="81"/>
    </row>
    <row r="319" spans="1:45" ht="25.5" customHeight="1" x14ac:dyDescent="0.25">
      <c r="A319" s="61">
        <v>4</v>
      </c>
      <c r="B319" s="61" t="s">
        <v>42</v>
      </c>
      <c r="C319" s="61" t="s">
        <v>248</v>
      </c>
      <c r="D319" s="61" t="s">
        <v>53</v>
      </c>
      <c r="E319" s="99">
        <v>45401</v>
      </c>
      <c r="F319" s="102">
        <v>45414</v>
      </c>
      <c r="G319" s="104">
        <v>9</v>
      </c>
      <c r="H319" s="102">
        <f>WORKDAY(F319,1,[10]Festivos!$A$1:$S$1)</f>
        <v>45415</v>
      </c>
      <c r="I319" s="102">
        <v>45418</v>
      </c>
      <c r="J319" s="104">
        <v>2</v>
      </c>
      <c r="K319" s="102">
        <f>WORKDAY(I319,1,[10]Festivos!$A$1:$S$1)</f>
        <v>45419</v>
      </c>
      <c r="L319" s="102">
        <v>45429</v>
      </c>
      <c r="M319" s="104">
        <v>8</v>
      </c>
      <c r="N319" s="102">
        <v>45432</v>
      </c>
      <c r="O319" s="102">
        <v>45435</v>
      </c>
      <c r="P319" s="104">
        <v>4</v>
      </c>
      <c r="Q319" s="102">
        <f>WORKDAY(O319,1,[10]Festivos!$A$1:$S$1)</f>
        <v>45436</v>
      </c>
      <c r="R319" s="102">
        <v>45440</v>
      </c>
      <c r="S319" s="104">
        <v>3</v>
      </c>
      <c r="T319" s="102">
        <v>45441</v>
      </c>
      <c r="U319" s="102">
        <f>WORKDAY(T319,1,[10]Festivos!$A$1:$S$1)</f>
        <v>45442</v>
      </c>
      <c r="V319" s="102">
        <v>45449</v>
      </c>
      <c r="W319" s="104">
        <v>5</v>
      </c>
      <c r="X319" s="102">
        <f>WORKDAY(V319,1,[10]Festivos!$A$1:$S$1)</f>
        <v>45450</v>
      </c>
      <c r="Y319" s="102">
        <f>+WORKDAY.INTL(X319,Z319-1,1,[10]Festivos!$A$1:$S$1)</f>
        <v>45455</v>
      </c>
      <c r="Z319" s="104">
        <v>3</v>
      </c>
      <c r="AA319" s="102">
        <f>WORKDAY(Y319,1,[10]Festivos!$A$1:$S$1)</f>
        <v>45456</v>
      </c>
      <c r="AB319" s="102">
        <v>45460</v>
      </c>
      <c r="AC319" s="104">
        <v>3</v>
      </c>
      <c r="AD319" s="102">
        <v>45461</v>
      </c>
      <c r="AE319" s="102">
        <f>WORKDAY(AD319,1,[10]Festivos!$A$1:$S$1)</f>
        <v>45462</v>
      </c>
      <c r="AF319" s="102">
        <v>45462</v>
      </c>
      <c r="AG319" s="104">
        <v>1</v>
      </c>
      <c r="AH319" s="108">
        <v>5</v>
      </c>
      <c r="AI319" s="51" t="s">
        <v>241</v>
      </c>
      <c r="AJ319" s="7" t="s">
        <v>23</v>
      </c>
      <c r="AK319" s="51" t="s">
        <v>124</v>
      </c>
      <c r="AL319" s="17"/>
      <c r="AM319" s="18"/>
      <c r="AN319" s="18"/>
      <c r="AO319" s="7"/>
      <c r="AP319" s="84">
        <v>38</v>
      </c>
      <c r="AQ319" s="81">
        <f>+(G319+J319)/AP319</f>
        <v>0.28947368421052633</v>
      </c>
      <c r="AR319" s="81">
        <f>+M319/AP319</f>
        <v>0.21052631578947367</v>
      </c>
      <c r="AS319" s="81">
        <f>+(P319+S319+W319+Z319+AC319+AG319+2)/AP319</f>
        <v>0.55263157894736847</v>
      </c>
    </row>
    <row r="320" spans="1:45" x14ac:dyDescent="0.25">
      <c r="A320" s="61"/>
      <c r="B320" s="61"/>
      <c r="C320" s="61"/>
      <c r="D320" s="61"/>
      <c r="E320" s="100"/>
      <c r="F320" s="88"/>
      <c r="G320" s="82"/>
      <c r="H320" s="88"/>
      <c r="I320" s="88"/>
      <c r="J320" s="82"/>
      <c r="K320" s="88"/>
      <c r="L320" s="88"/>
      <c r="M320" s="82"/>
      <c r="N320" s="88"/>
      <c r="O320" s="88"/>
      <c r="P320" s="82"/>
      <c r="Q320" s="88"/>
      <c r="R320" s="88"/>
      <c r="S320" s="82"/>
      <c r="T320" s="88"/>
      <c r="U320" s="88"/>
      <c r="V320" s="88"/>
      <c r="W320" s="82"/>
      <c r="X320" s="88"/>
      <c r="Y320" s="88"/>
      <c r="Z320" s="82"/>
      <c r="AA320" s="88"/>
      <c r="AB320" s="88"/>
      <c r="AC320" s="82"/>
      <c r="AD320" s="88"/>
      <c r="AE320" s="88"/>
      <c r="AF320" s="88"/>
      <c r="AG320" s="82"/>
      <c r="AH320" s="93"/>
      <c r="AI320" s="52" t="s">
        <v>242</v>
      </c>
      <c r="AJ320" s="7" t="s">
        <v>23</v>
      </c>
      <c r="AK320" s="52" t="s">
        <v>108</v>
      </c>
      <c r="AL320" s="17"/>
      <c r="AM320" s="18"/>
      <c r="AN320" s="18"/>
      <c r="AO320" s="7"/>
      <c r="AP320" s="84"/>
      <c r="AQ320" s="81"/>
      <c r="AR320" s="81"/>
      <c r="AS320" s="81"/>
    </row>
    <row r="321" spans="1:45" x14ac:dyDescent="0.25">
      <c r="A321" s="61"/>
      <c r="B321" s="61"/>
      <c r="C321" s="61"/>
      <c r="D321" s="61"/>
      <c r="E321" s="100"/>
      <c r="F321" s="88"/>
      <c r="G321" s="82"/>
      <c r="H321" s="88"/>
      <c r="I321" s="88"/>
      <c r="J321" s="82"/>
      <c r="K321" s="88"/>
      <c r="L321" s="88"/>
      <c r="M321" s="82"/>
      <c r="N321" s="88"/>
      <c r="O321" s="88"/>
      <c r="P321" s="82"/>
      <c r="Q321" s="88"/>
      <c r="R321" s="88"/>
      <c r="S321" s="82"/>
      <c r="T321" s="88"/>
      <c r="U321" s="88"/>
      <c r="V321" s="88"/>
      <c r="W321" s="82"/>
      <c r="X321" s="88"/>
      <c r="Y321" s="88"/>
      <c r="Z321" s="82"/>
      <c r="AA321" s="88"/>
      <c r="AB321" s="88"/>
      <c r="AC321" s="82"/>
      <c r="AD321" s="88"/>
      <c r="AE321" s="88"/>
      <c r="AF321" s="88"/>
      <c r="AG321" s="82"/>
      <c r="AH321" s="93"/>
      <c r="AI321" s="52" t="s">
        <v>243</v>
      </c>
      <c r="AJ321" s="7" t="s">
        <v>26</v>
      </c>
      <c r="AK321" s="51" t="s">
        <v>132</v>
      </c>
      <c r="AL321" s="17"/>
      <c r="AM321" s="18"/>
      <c r="AN321" s="18"/>
      <c r="AO321" s="7"/>
      <c r="AP321" s="84"/>
      <c r="AQ321" s="81"/>
      <c r="AR321" s="81"/>
      <c r="AS321" s="81"/>
    </row>
    <row r="322" spans="1:45" x14ac:dyDescent="0.25">
      <c r="A322" s="61"/>
      <c r="B322" s="61"/>
      <c r="C322" s="61"/>
      <c r="D322" s="61"/>
      <c r="E322" s="100"/>
      <c r="F322" s="88"/>
      <c r="G322" s="82"/>
      <c r="H322" s="88"/>
      <c r="I322" s="88"/>
      <c r="J322" s="82"/>
      <c r="K322" s="88"/>
      <c r="L322" s="88"/>
      <c r="M322" s="82"/>
      <c r="N322" s="88"/>
      <c r="O322" s="88"/>
      <c r="P322" s="82"/>
      <c r="Q322" s="88"/>
      <c r="R322" s="88"/>
      <c r="S322" s="82"/>
      <c r="T322" s="88"/>
      <c r="U322" s="88"/>
      <c r="V322" s="88"/>
      <c r="W322" s="82"/>
      <c r="X322" s="88"/>
      <c r="Y322" s="88"/>
      <c r="Z322" s="82"/>
      <c r="AA322" s="88"/>
      <c r="AB322" s="88"/>
      <c r="AC322" s="82"/>
      <c r="AD322" s="88"/>
      <c r="AE322" s="88"/>
      <c r="AF322" s="88"/>
      <c r="AG322" s="82"/>
      <c r="AH322" s="93"/>
      <c r="AI322" s="52" t="s">
        <v>244</v>
      </c>
      <c r="AJ322" s="7" t="s">
        <v>23</v>
      </c>
      <c r="AK322" s="51" t="s">
        <v>132</v>
      </c>
      <c r="AL322" s="17"/>
      <c r="AM322" s="18"/>
      <c r="AN322" s="18"/>
      <c r="AO322" s="7"/>
      <c r="AP322" s="84"/>
      <c r="AQ322" s="81"/>
      <c r="AR322" s="81"/>
      <c r="AS322" s="81"/>
    </row>
    <row r="323" spans="1:45" ht="13.5" thickBot="1" x14ac:dyDescent="0.3">
      <c r="A323" s="61"/>
      <c r="B323" s="61"/>
      <c r="C323" s="61"/>
      <c r="D323" s="61"/>
      <c r="E323" s="101"/>
      <c r="F323" s="103"/>
      <c r="G323" s="105"/>
      <c r="H323" s="103"/>
      <c r="I323" s="103"/>
      <c r="J323" s="105"/>
      <c r="K323" s="103"/>
      <c r="L323" s="103"/>
      <c r="M323" s="105"/>
      <c r="N323" s="103"/>
      <c r="O323" s="103"/>
      <c r="P323" s="105"/>
      <c r="Q323" s="103"/>
      <c r="R323" s="103"/>
      <c r="S323" s="105"/>
      <c r="T323" s="103"/>
      <c r="U323" s="103"/>
      <c r="V323" s="103"/>
      <c r="W323" s="105"/>
      <c r="X323" s="103"/>
      <c r="Y323" s="103"/>
      <c r="Z323" s="105"/>
      <c r="AA323" s="103"/>
      <c r="AB323" s="103"/>
      <c r="AC323" s="105"/>
      <c r="AD323" s="103"/>
      <c r="AE323" s="103"/>
      <c r="AF323" s="103"/>
      <c r="AG323" s="105"/>
      <c r="AH323" s="109"/>
      <c r="AI323" s="52" t="s">
        <v>245</v>
      </c>
      <c r="AJ323" s="52" t="s">
        <v>38</v>
      </c>
      <c r="AK323" s="51" t="s">
        <v>124</v>
      </c>
      <c r="AL323" s="17"/>
      <c r="AM323" s="18"/>
      <c r="AN323" s="18"/>
      <c r="AO323" s="7"/>
      <c r="AP323" s="85"/>
      <c r="AQ323" s="81"/>
      <c r="AR323" s="81"/>
      <c r="AS323" s="81"/>
    </row>
    <row r="324" spans="1:45" ht="12.75" customHeight="1" x14ac:dyDescent="0.25">
      <c r="A324" s="61">
        <v>5</v>
      </c>
      <c r="B324" s="61" t="s">
        <v>42</v>
      </c>
      <c r="C324" s="61" t="s">
        <v>249</v>
      </c>
      <c r="D324" s="61" t="s">
        <v>53</v>
      </c>
      <c r="E324" s="106">
        <v>45582</v>
      </c>
      <c r="F324" s="96">
        <v>45595</v>
      </c>
      <c r="G324" s="107">
        <v>10</v>
      </c>
      <c r="H324" s="96">
        <v>45596</v>
      </c>
      <c r="I324" s="96">
        <v>45597</v>
      </c>
      <c r="J324" s="107">
        <v>2</v>
      </c>
      <c r="K324" s="96">
        <v>45601</v>
      </c>
      <c r="L324" s="63">
        <v>45611</v>
      </c>
      <c r="M324" s="62">
        <v>8</v>
      </c>
      <c r="N324" s="63">
        <v>45614</v>
      </c>
      <c r="O324" s="63">
        <v>45617</v>
      </c>
      <c r="P324" s="62">
        <v>4</v>
      </c>
      <c r="Q324" s="63">
        <v>45618</v>
      </c>
      <c r="R324" s="63">
        <v>45622</v>
      </c>
      <c r="S324" s="62">
        <v>3</v>
      </c>
      <c r="T324" s="63">
        <v>45623</v>
      </c>
      <c r="U324" s="63">
        <v>45624</v>
      </c>
      <c r="V324" s="63">
        <v>45629</v>
      </c>
      <c r="W324" s="62">
        <v>4</v>
      </c>
      <c r="X324" s="63">
        <v>45630</v>
      </c>
      <c r="Y324" s="63">
        <v>45632</v>
      </c>
      <c r="Z324" s="62">
        <v>3</v>
      </c>
      <c r="AA324" s="63">
        <v>45635</v>
      </c>
      <c r="AB324" s="63">
        <v>45637</v>
      </c>
      <c r="AC324" s="62">
        <v>3</v>
      </c>
      <c r="AD324" s="63">
        <v>45638</v>
      </c>
      <c r="AE324" s="63">
        <v>45639</v>
      </c>
      <c r="AF324" s="63">
        <v>45639</v>
      </c>
      <c r="AG324" s="62">
        <v>1</v>
      </c>
      <c r="AH324" s="61">
        <v>5</v>
      </c>
      <c r="AI324" s="52" t="s">
        <v>245</v>
      </c>
      <c r="AJ324" s="53" t="s">
        <v>38</v>
      </c>
      <c r="AK324" s="51" t="s">
        <v>124</v>
      </c>
      <c r="AL324" s="17">
        <v>0</v>
      </c>
      <c r="AM324" s="18">
        <v>45601</v>
      </c>
      <c r="AN324" s="18">
        <v>45612</v>
      </c>
      <c r="AO324" s="7">
        <v>8</v>
      </c>
      <c r="AP324" s="84">
        <v>38</v>
      </c>
      <c r="AQ324" s="81">
        <f>+(G324+J324)/AP324</f>
        <v>0.31578947368421051</v>
      </c>
      <c r="AR324" s="81">
        <f>+M324/AP324</f>
        <v>0.21052631578947367</v>
      </c>
      <c r="AS324" s="81">
        <f>+(P324+S324+W324+Z324+AC324+AG324+2)/AP324</f>
        <v>0.52631578947368418</v>
      </c>
    </row>
    <row r="325" spans="1:45" ht="25.5" x14ac:dyDescent="0.25">
      <c r="A325" s="61"/>
      <c r="B325" s="61"/>
      <c r="C325" s="61"/>
      <c r="D325" s="61"/>
      <c r="E325" s="106"/>
      <c r="F325" s="96"/>
      <c r="G325" s="107"/>
      <c r="H325" s="96"/>
      <c r="I325" s="96"/>
      <c r="J325" s="107"/>
      <c r="K325" s="96"/>
      <c r="L325" s="63"/>
      <c r="M325" s="62"/>
      <c r="N325" s="63"/>
      <c r="O325" s="63"/>
      <c r="P325" s="62"/>
      <c r="Q325" s="63"/>
      <c r="R325" s="63"/>
      <c r="S325" s="62"/>
      <c r="T325" s="63"/>
      <c r="U325" s="63"/>
      <c r="V325" s="63"/>
      <c r="W325" s="62"/>
      <c r="X325" s="63"/>
      <c r="Y325" s="63"/>
      <c r="Z325" s="62"/>
      <c r="AA325" s="63"/>
      <c r="AB325" s="63"/>
      <c r="AC325" s="62"/>
      <c r="AD325" s="63"/>
      <c r="AE325" s="63"/>
      <c r="AF325" s="63"/>
      <c r="AG325" s="62"/>
      <c r="AH325" s="61"/>
      <c r="AI325" s="51" t="s">
        <v>241</v>
      </c>
      <c r="AJ325" s="52" t="s">
        <v>23</v>
      </c>
      <c r="AK325" s="51" t="s">
        <v>124</v>
      </c>
      <c r="AL325" s="17">
        <v>10</v>
      </c>
      <c r="AM325" s="18">
        <v>45601</v>
      </c>
      <c r="AN325" s="18">
        <v>45612</v>
      </c>
      <c r="AO325" s="7">
        <v>8</v>
      </c>
      <c r="AP325" s="84"/>
      <c r="AQ325" s="81"/>
      <c r="AR325" s="81"/>
      <c r="AS325" s="81"/>
    </row>
    <row r="326" spans="1:45" x14ac:dyDescent="0.25">
      <c r="A326" s="61"/>
      <c r="B326" s="61"/>
      <c r="C326" s="61"/>
      <c r="D326" s="61"/>
      <c r="E326" s="106"/>
      <c r="F326" s="96" t="e">
        <f>+WORKDAY.INTL(E326,G326-1,1,[10]Festivos!$A$1:$S$1)</f>
        <v>#NUM!</v>
      </c>
      <c r="G326" s="107"/>
      <c r="H326" s="96" t="e">
        <f>WORKDAY(F326,1,[10]Festivos!$A$1:$S$1)</f>
        <v>#NUM!</v>
      </c>
      <c r="I326" s="96" t="e">
        <f>+WORKDAY.INTL(H326,J326-1,1,[10]Festivos!$A$1:$S$1)</f>
        <v>#NUM!</v>
      </c>
      <c r="J326" s="107"/>
      <c r="K326" s="96" t="e">
        <f>WORKDAY(I326,1,[10]Festivos!$A$1:$S$1)</f>
        <v>#NUM!</v>
      </c>
      <c r="L326" s="63" t="e">
        <f>+WORKDAY.INTL(K326,M326-1,1,[10]Festivos!$A$1:$S$1)</f>
        <v>#NUM!</v>
      </c>
      <c r="M326" s="62"/>
      <c r="N326" s="63" t="e">
        <f>WORKDAY(L326,1,[10]Festivos!$A$1:$S$1)</f>
        <v>#NUM!</v>
      </c>
      <c r="O326" s="63" t="e">
        <f>+WORKDAY.INTL(N326,P326-1,1,[10]Festivos!$A$1:$S$1)</f>
        <v>#NUM!</v>
      </c>
      <c r="P326" s="62"/>
      <c r="Q326" s="63" t="e">
        <f>WORKDAY(O326,1,[10]Festivos!$A$1:$S$1)</f>
        <v>#NUM!</v>
      </c>
      <c r="R326" s="63" t="e">
        <f>+WORKDAY.INTL(Q326,S326-1,1,[10]Festivos!$A$1:$S$1)</f>
        <v>#NUM!</v>
      </c>
      <c r="S326" s="62"/>
      <c r="T326" s="63"/>
      <c r="U326" s="63">
        <f>WORKDAY(T326,1,[10]Festivos!$A$1:$S$1)</f>
        <v>2</v>
      </c>
      <c r="V326" s="63" t="e">
        <f>+WORKDAY.INTL(U326,W326-1,1,[10]Festivos!$A$1:$S$1)</f>
        <v>#NUM!</v>
      </c>
      <c r="W326" s="62"/>
      <c r="X326" s="63" t="e">
        <f>WORKDAY(V326,1,[10]Festivos!$A$1:$S$1)</f>
        <v>#NUM!</v>
      </c>
      <c r="Y326" s="63" t="e">
        <f>+WORKDAY.INTL(X326,Z326-1,1,[10]Festivos!$A$1:$S$1)</f>
        <v>#NUM!</v>
      </c>
      <c r="Z326" s="62"/>
      <c r="AA326" s="63" t="e">
        <f>WORKDAY(Y326,1,[10]Festivos!$A$1:$S$1)</f>
        <v>#NUM!</v>
      </c>
      <c r="AB326" s="63" t="e">
        <f>+WORKDAY.INTL(AA326,AC326-1,1,[10]Festivos!$A$1:$S$1)</f>
        <v>#NUM!</v>
      </c>
      <c r="AC326" s="62"/>
      <c r="AD326" s="63"/>
      <c r="AE326" s="63">
        <f>WORKDAY(AD326,1,[10]Festivos!$A$1:$S$1)</f>
        <v>2</v>
      </c>
      <c r="AF326" s="63" t="e">
        <f>+WORKDAY.INTL(AE326,AG326-1,1,[10]Festivos!$A$1:$S$1)</f>
        <v>#NUM!</v>
      </c>
      <c r="AG326" s="62"/>
      <c r="AH326" s="61"/>
      <c r="AI326" s="52" t="s">
        <v>244</v>
      </c>
      <c r="AJ326" s="52" t="s">
        <v>23</v>
      </c>
      <c r="AK326" s="51" t="s">
        <v>132</v>
      </c>
      <c r="AL326" s="17">
        <v>10</v>
      </c>
      <c r="AM326" s="18">
        <v>45601</v>
      </c>
      <c r="AN326" s="18">
        <v>45612</v>
      </c>
      <c r="AO326" s="7">
        <v>8</v>
      </c>
      <c r="AP326" s="84"/>
      <c r="AQ326" s="81"/>
      <c r="AR326" s="81"/>
      <c r="AS326" s="81"/>
    </row>
    <row r="327" spans="1:45" ht="25.5" x14ac:dyDescent="0.25">
      <c r="A327" s="61"/>
      <c r="B327" s="61"/>
      <c r="C327" s="61"/>
      <c r="D327" s="61"/>
      <c r="E327" s="106"/>
      <c r="F327" s="96"/>
      <c r="G327" s="107"/>
      <c r="H327" s="96"/>
      <c r="I327" s="96"/>
      <c r="J327" s="107"/>
      <c r="K327" s="96"/>
      <c r="L327" s="63"/>
      <c r="M327" s="62"/>
      <c r="N327" s="63"/>
      <c r="O327" s="63"/>
      <c r="P327" s="62"/>
      <c r="Q327" s="63"/>
      <c r="R327" s="63"/>
      <c r="S327" s="62"/>
      <c r="T327" s="63"/>
      <c r="U327" s="63"/>
      <c r="V327" s="63"/>
      <c r="W327" s="62"/>
      <c r="X327" s="63"/>
      <c r="Y327" s="63"/>
      <c r="Z327" s="62"/>
      <c r="AA327" s="63"/>
      <c r="AB327" s="63"/>
      <c r="AC327" s="62"/>
      <c r="AD327" s="63"/>
      <c r="AE327" s="63"/>
      <c r="AF327" s="63"/>
      <c r="AG327" s="62"/>
      <c r="AH327" s="61"/>
      <c r="AI327" s="52" t="s">
        <v>97</v>
      </c>
      <c r="AJ327" s="52" t="s">
        <v>26</v>
      </c>
      <c r="AK327" s="51" t="s">
        <v>211</v>
      </c>
      <c r="AL327" s="17">
        <v>10</v>
      </c>
      <c r="AM327" s="18">
        <v>45601</v>
      </c>
      <c r="AN327" s="18">
        <v>45612</v>
      </c>
      <c r="AO327" s="7">
        <v>8</v>
      </c>
      <c r="AP327" s="84"/>
      <c r="AQ327" s="81"/>
      <c r="AR327" s="81"/>
      <c r="AS327" s="81"/>
    </row>
    <row r="328" spans="1:45" ht="25.5" x14ac:dyDescent="0.25">
      <c r="A328" s="61"/>
      <c r="B328" s="61"/>
      <c r="C328" s="61"/>
      <c r="D328" s="61"/>
      <c r="E328" s="106"/>
      <c r="F328" s="96"/>
      <c r="G328" s="107"/>
      <c r="H328" s="96"/>
      <c r="I328" s="96"/>
      <c r="J328" s="107"/>
      <c r="K328" s="96"/>
      <c r="L328" s="63"/>
      <c r="M328" s="62"/>
      <c r="N328" s="63"/>
      <c r="O328" s="63"/>
      <c r="P328" s="62"/>
      <c r="Q328" s="63"/>
      <c r="R328" s="63"/>
      <c r="S328" s="62"/>
      <c r="T328" s="63"/>
      <c r="U328" s="63"/>
      <c r="V328" s="63"/>
      <c r="W328" s="62"/>
      <c r="X328" s="63"/>
      <c r="Y328" s="63"/>
      <c r="Z328" s="62"/>
      <c r="AA328" s="63"/>
      <c r="AB328" s="63"/>
      <c r="AC328" s="62"/>
      <c r="AD328" s="63"/>
      <c r="AE328" s="63"/>
      <c r="AF328" s="63"/>
      <c r="AG328" s="62"/>
      <c r="AH328" s="61"/>
      <c r="AI328" s="52" t="s">
        <v>97</v>
      </c>
      <c r="AJ328" s="52" t="s">
        <v>26</v>
      </c>
      <c r="AK328" s="51" t="s">
        <v>211</v>
      </c>
      <c r="AL328" s="17">
        <v>10</v>
      </c>
      <c r="AM328" s="18">
        <v>45601</v>
      </c>
      <c r="AN328" s="18">
        <v>45612</v>
      </c>
      <c r="AO328" s="7">
        <v>8</v>
      </c>
      <c r="AP328" s="85"/>
      <c r="AQ328" s="81"/>
      <c r="AR328" s="81"/>
      <c r="AS328" s="81"/>
    </row>
    <row r="329" spans="1:45" ht="12.75" customHeight="1" x14ac:dyDescent="0.25">
      <c r="A329" s="61">
        <v>6</v>
      </c>
      <c r="B329" s="61" t="s">
        <v>42</v>
      </c>
      <c r="C329" s="61" t="s">
        <v>250</v>
      </c>
      <c r="D329" s="61" t="s">
        <v>53</v>
      </c>
      <c r="E329" s="66">
        <v>45582</v>
      </c>
      <c r="F329" s="63">
        <v>45595</v>
      </c>
      <c r="G329" s="62">
        <v>10</v>
      </c>
      <c r="H329" s="63">
        <f>WORKDAY(F329,1,[10]Festivos!$A$1:$S$1)</f>
        <v>45596</v>
      </c>
      <c r="I329" s="63">
        <v>45601</v>
      </c>
      <c r="J329" s="62">
        <v>3</v>
      </c>
      <c r="K329" s="63">
        <v>45602</v>
      </c>
      <c r="L329" s="63">
        <v>45611</v>
      </c>
      <c r="M329" s="62">
        <v>7</v>
      </c>
      <c r="N329" s="63">
        <f>WORKDAY(L329,1,[10]Festivos!$A$1:$S$1)</f>
        <v>45614</v>
      </c>
      <c r="O329" s="63">
        <v>45617</v>
      </c>
      <c r="P329" s="62">
        <v>4</v>
      </c>
      <c r="Q329" s="63">
        <f>WORKDAY(O329,1,[10]Festivos!$A$1:$S$1)</f>
        <v>45618</v>
      </c>
      <c r="R329" s="63">
        <v>45622</v>
      </c>
      <c r="S329" s="62">
        <v>3</v>
      </c>
      <c r="T329" s="63">
        <v>45623</v>
      </c>
      <c r="U329" s="63">
        <f>WORKDAY(T329,1,[10]Festivos!$A$1:$S$1)</f>
        <v>45624</v>
      </c>
      <c r="V329" s="63">
        <v>45629</v>
      </c>
      <c r="W329" s="62">
        <v>4</v>
      </c>
      <c r="X329" s="63">
        <f>WORKDAY(V329,1,[10]Festivos!$A$1:$S$1)</f>
        <v>45630</v>
      </c>
      <c r="Y329" s="63">
        <v>45632</v>
      </c>
      <c r="Z329" s="62">
        <v>3</v>
      </c>
      <c r="AA329" s="63">
        <f>WORKDAY(Y329,1,[10]Festivos!$A$1:$S$1)</f>
        <v>45635</v>
      </c>
      <c r="AB329" s="63">
        <v>45637</v>
      </c>
      <c r="AC329" s="62">
        <v>3</v>
      </c>
      <c r="AD329" s="63">
        <v>45638</v>
      </c>
      <c r="AE329" s="63">
        <f>WORKDAY(AD329,1,[10]Festivos!$A$1:$S$1)</f>
        <v>45639</v>
      </c>
      <c r="AF329" s="63">
        <v>45639</v>
      </c>
      <c r="AG329" s="62">
        <v>1</v>
      </c>
      <c r="AH329" s="61">
        <v>5</v>
      </c>
      <c r="AI329" s="52" t="s">
        <v>242</v>
      </c>
      <c r="AJ329" s="53" t="s">
        <v>23</v>
      </c>
      <c r="AK329" s="52" t="s">
        <v>108</v>
      </c>
      <c r="AL329" s="17">
        <v>11</v>
      </c>
      <c r="AM329" s="18">
        <v>45602</v>
      </c>
      <c r="AN329" s="18">
        <v>45612</v>
      </c>
      <c r="AO329" s="7">
        <v>7</v>
      </c>
      <c r="AP329" s="84">
        <v>38</v>
      </c>
      <c r="AQ329" s="81">
        <f>+(G329+J329)/AP329</f>
        <v>0.34210526315789475</v>
      </c>
      <c r="AR329" s="81">
        <f>+M329/AP329</f>
        <v>0.18421052631578946</v>
      </c>
      <c r="AS329" s="81">
        <f>+(P329+S329+W329+Z329+AC329+AG329+2)/AP329</f>
        <v>0.52631578947368418</v>
      </c>
    </row>
    <row r="330" spans="1:45" x14ac:dyDescent="0.25">
      <c r="A330" s="61"/>
      <c r="B330" s="61"/>
      <c r="C330" s="61"/>
      <c r="D330" s="61"/>
      <c r="E330" s="66"/>
      <c r="F330" s="63"/>
      <c r="G330" s="62"/>
      <c r="H330" s="63"/>
      <c r="I330" s="63"/>
      <c r="J330" s="62"/>
      <c r="K330" s="63"/>
      <c r="L330" s="63"/>
      <c r="M330" s="62"/>
      <c r="N330" s="63"/>
      <c r="O330" s="63"/>
      <c r="P330" s="62"/>
      <c r="Q330" s="63"/>
      <c r="R330" s="63"/>
      <c r="S330" s="62"/>
      <c r="T330" s="63"/>
      <c r="U330" s="63"/>
      <c r="V330" s="63"/>
      <c r="W330" s="62"/>
      <c r="X330" s="63"/>
      <c r="Y330" s="63"/>
      <c r="Z330" s="62"/>
      <c r="AA330" s="63"/>
      <c r="AB330" s="63"/>
      <c r="AC330" s="62"/>
      <c r="AD330" s="63"/>
      <c r="AE330" s="63"/>
      <c r="AF330" s="63"/>
      <c r="AG330" s="62"/>
      <c r="AH330" s="61"/>
      <c r="AI330" s="52" t="s">
        <v>243</v>
      </c>
      <c r="AJ330" s="52" t="s">
        <v>26</v>
      </c>
      <c r="AK330" s="51" t="s">
        <v>132</v>
      </c>
      <c r="AL330" s="17">
        <v>11</v>
      </c>
      <c r="AM330" s="18">
        <v>45602</v>
      </c>
      <c r="AN330" s="18">
        <v>45612</v>
      </c>
      <c r="AO330" s="7">
        <v>7</v>
      </c>
      <c r="AP330" s="84"/>
      <c r="AQ330" s="81"/>
      <c r="AR330" s="81"/>
      <c r="AS330" s="81"/>
    </row>
    <row r="331" spans="1:45" x14ac:dyDescent="0.25">
      <c r="A331" s="61"/>
      <c r="B331" s="61"/>
      <c r="C331" s="61"/>
      <c r="D331" s="61"/>
      <c r="E331" s="66"/>
      <c r="F331" s="63"/>
      <c r="G331" s="62"/>
      <c r="H331" s="63"/>
      <c r="I331" s="63"/>
      <c r="J331" s="62"/>
      <c r="K331" s="63"/>
      <c r="L331" s="63"/>
      <c r="M331" s="62"/>
      <c r="N331" s="63"/>
      <c r="O331" s="63"/>
      <c r="P331" s="62"/>
      <c r="Q331" s="63"/>
      <c r="R331" s="63"/>
      <c r="S331" s="62"/>
      <c r="T331" s="63"/>
      <c r="U331" s="63"/>
      <c r="V331" s="63"/>
      <c r="W331" s="62"/>
      <c r="X331" s="63"/>
      <c r="Y331" s="63"/>
      <c r="Z331" s="62"/>
      <c r="AA331" s="63"/>
      <c r="AB331" s="63"/>
      <c r="AC331" s="62"/>
      <c r="AD331" s="63"/>
      <c r="AE331" s="63"/>
      <c r="AF331" s="63"/>
      <c r="AG331" s="62"/>
      <c r="AH331" s="61"/>
      <c r="AI331" s="52" t="s">
        <v>97</v>
      </c>
      <c r="AJ331" s="52" t="s">
        <v>26</v>
      </c>
      <c r="AK331" s="51" t="s">
        <v>79</v>
      </c>
      <c r="AL331" s="17">
        <v>11</v>
      </c>
      <c r="AM331" s="18">
        <v>45602</v>
      </c>
      <c r="AN331" s="18">
        <v>45612</v>
      </c>
      <c r="AO331" s="7">
        <v>7</v>
      </c>
      <c r="AP331" s="84"/>
      <c r="AQ331" s="81"/>
      <c r="AR331" s="81"/>
      <c r="AS331" s="81"/>
    </row>
    <row r="332" spans="1:45" x14ac:dyDescent="0.25">
      <c r="A332" s="61"/>
      <c r="B332" s="61"/>
      <c r="C332" s="61"/>
      <c r="D332" s="61"/>
      <c r="E332" s="66"/>
      <c r="F332" s="63" t="e">
        <f>+WORKDAY.INTL(E332,G332-1,1,[10]Festivos!$A$1:$S$1)</f>
        <v>#NUM!</v>
      </c>
      <c r="G332" s="62"/>
      <c r="H332" s="63" t="e">
        <f>WORKDAY(F332,1,[10]Festivos!$A$1:$S$1)</f>
        <v>#NUM!</v>
      </c>
      <c r="I332" s="63" t="e">
        <f>+WORKDAY.INTL(H332,J332-1,1,[10]Festivos!$A$1:$S$1)</f>
        <v>#NUM!</v>
      </c>
      <c r="J332" s="62"/>
      <c r="K332" s="63"/>
      <c r="L332" s="63" t="e">
        <f>+WORKDAY.INTL(K332,M332-1,1,[10]Festivos!$A$1:$S$1)</f>
        <v>#NUM!</v>
      </c>
      <c r="M332" s="62"/>
      <c r="N332" s="63" t="e">
        <f>WORKDAY(L332,1,[10]Festivos!$A$1:$S$1)</f>
        <v>#NUM!</v>
      </c>
      <c r="O332" s="63" t="e">
        <f>+WORKDAY.INTL(N332,P332-1,1,[10]Festivos!$A$1:$S$1)</f>
        <v>#NUM!</v>
      </c>
      <c r="P332" s="62"/>
      <c r="Q332" s="63" t="e">
        <f>WORKDAY(O332,1,[10]Festivos!$A$1:$S$1)</f>
        <v>#NUM!</v>
      </c>
      <c r="R332" s="63" t="e">
        <f>+WORKDAY.INTL(Q332,S332-1,1,[10]Festivos!$A$1:$S$1)</f>
        <v>#NUM!</v>
      </c>
      <c r="S332" s="62"/>
      <c r="T332" s="63"/>
      <c r="U332" s="63">
        <f>WORKDAY(T332,1,[10]Festivos!$A$1:$S$1)</f>
        <v>2</v>
      </c>
      <c r="V332" s="63" t="e">
        <f>+WORKDAY.INTL(U332,W332-1,1,[10]Festivos!$A$1:$S$1)</f>
        <v>#NUM!</v>
      </c>
      <c r="W332" s="62"/>
      <c r="X332" s="63" t="e">
        <f>WORKDAY(V332,1,[10]Festivos!$A$1:$S$1)</f>
        <v>#NUM!</v>
      </c>
      <c r="Y332" s="63" t="e">
        <f>+WORKDAY.INTL(X332,Z332-1,1,[10]Festivos!$A$1:$S$1)</f>
        <v>#NUM!</v>
      </c>
      <c r="Z332" s="62"/>
      <c r="AA332" s="63" t="e">
        <f>WORKDAY(Y332,1,[10]Festivos!$A$1:$S$1)</f>
        <v>#NUM!</v>
      </c>
      <c r="AB332" s="63" t="e">
        <f>+WORKDAY.INTL(AA332,AC332-1,1,[10]Festivos!$A$1:$S$1)</f>
        <v>#NUM!</v>
      </c>
      <c r="AC332" s="62"/>
      <c r="AD332" s="63"/>
      <c r="AE332" s="63">
        <f>WORKDAY(AD332,1,[10]Festivos!$A$1:$S$1)</f>
        <v>2</v>
      </c>
      <c r="AF332" s="63" t="e">
        <f>+WORKDAY.INTL(AE332,AG332-1,1,[10]Festivos!$A$1:$S$1)</f>
        <v>#NUM!</v>
      </c>
      <c r="AG332" s="62"/>
      <c r="AH332" s="61"/>
      <c r="AI332" s="52" t="s">
        <v>97</v>
      </c>
      <c r="AJ332" s="7" t="s">
        <v>26</v>
      </c>
      <c r="AK332" s="51" t="s">
        <v>79</v>
      </c>
      <c r="AL332" s="17">
        <v>11</v>
      </c>
      <c r="AM332" s="18">
        <v>45602</v>
      </c>
      <c r="AN332" s="18">
        <v>45612</v>
      </c>
      <c r="AO332" s="7">
        <v>7</v>
      </c>
      <c r="AP332" s="84"/>
      <c r="AQ332" s="81"/>
      <c r="AR332" s="81"/>
      <c r="AS332" s="81"/>
    </row>
    <row r="333" spans="1:45" ht="25.5" x14ac:dyDescent="0.25">
      <c r="A333" s="61"/>
      <c r="B333" s="61"/>
      <c r="C333" s="61"/>
      <c r="D333" s="61"/>
      <c r="E333" s="66"/>
      <c r="F333" s="63"/>
      <c r="G333" s="62"/>
      <c r="H333" s="63"/>
      <c r="I333" s="63"/>
      <c r="J333" s="62"/>
      <c r="K333" s="63"/>
      <c r="L333" s="63"/>
      <c r="M333" s="62"/>
      <c r="N333" s="63"/>
      <c r="O333" s="63"/>
      <c r="P333" s="62"/>
      <c r="Q333" s="63"/>
      <c r="R333" s="63"/>
      <c r="S333" s="62"/>
      <c r="T333" s="63"/>
      <c r="U333" s="63"/>
      <c r="V333" s="63"/>
      <c r="W333" s="62"/>
      <c r="X333" s="63"/>
      <c r="Y333" s="63"/>
      <c r="Z333" s="62"/>
      <c r="AA333" s="63"/>
      <c r="AB333" s="63"/>
      <c r="AC333" s="62"/>
      <c r="AD333" s="63"/>
      <c r="AE333" s="63"/>
      <c r="AF333" s="63"/>
      <c r="AG333" s="62"/>
      <c r="AH333" s="61"/>
      <c r="AI333" s="52" t="s">
        <v>97</v>
      </c>
      <c r="AJ333" s="7" t="s">
        <v>26</v>
      </c>
      <c r="AK333" s="51" t="s">
        <v>211</v>
      </c>
      <c r="AL333" s="17">
        <v>11</v>
      </c>
      <c r="AM333" s="18">
        <v>45602</v>
      </c>
      <c r="AN333" s="18">
        <v>45612</v>
      </c>
      <c r="AO333" s="7">
        <v>7</v>
      </c>
      <c r="AP333" s="85"/>
      <c r="AQ333" s="81"/>
      <c r="AR333" s="81"/>
      <c r="AS333" s="81"/>
    </row>
    <row r="334" spans="1:45" s="1" customFormat="1" ht="25.5" x14ac:dyDescent="0.25">
      <c r="A334" s="61">
        <v>1</v>
      </c>
      <c r="B334" s="61" t="s">
        <v>43</v>
      </c>
      <c r="C334" s="61" t="s">
        <v>251</v>
      </c>
      <c r="D334" s="61" t="s">
        <v>53</v>
      </c>
      <c r="E334" s="66">
        <v>45337</v>
      </c>
      <c r="F334" s="63">
        <f>+WORKDAY.INTL(E334,G334-1,1,[11]Festivos!$A$1:$S$1)</f>
        <v>45356</v>
      </c>
      <c r="G334" s="62">
        <v>14</v>
      </c>
      <c r="H334" s="63">
        <f>WORKDAY(F334,1,[11]Festivos!$A$1:$S$1)</f>
        <v>45357</v>
      </c>
      <c r="I334" s="63">
        <f>+WORKDAY.INTL(H334,J334-1,1,[11]Festivos!$A$1:$S$1)</f>
        <v>45359</v>
      </c>
      <c r="J334" s="62">
        <v>3</v>
      </c>
      <c r="K334" s="63">
        <f>WORKDAY(I334,1,[11]Festivos!$A$1:$S$1)</f>
        <v>45362</v>
      </c>
      <c r="L334" s="63">
        <f>+WORKDAY.INTL(K334,M334-1,1,[11]Festivos!$A$1:$S$1)</f>
        <v>45373</v>
      </c>
      <c r="M334" s="62">
        <v>10</v>
      </c>
      <c r="N334" s="63">
        <f>WORKDAY(L334,1,[11]Festivos!$A$1:$S$1)</f>
        <v>45383</v>
      </c>
      <c r="O334" s="63">
        <f>+WORKDAY.INTL(N334,P334-1,1,[11]Festivos!$A$1:$S$1)</f>
        <v>45390</v>
      </c>
      <c r="P334" s="62">
        <v>6</v>
      </c>
      <c r="Q334" s="63">
        <f>WORKDAY(O334,1,[11]Festivos!$A$1:$S$1)</f>
        <v>45391</v>
      </c>
      <c r="R334" s="63">
        <f>+WORKDAY.INTL(Q334,S334-1,1,[11]Festivos!$A$1:$S$1)</f>
        <v>45394</v>
      </c>
      <c r="S334" s="62">
        <v>4</v>
      </c>
      <c r="T334" s="63">
        <f>+R334</f>
        <v>45394</v>
      </c>
      <c r="U334" s="63">
        <f>WORKDAY(T334,1,[11]Festivos!$A$1:$S$1)</f>
        <v>45397</v>
      </c>
      <c r="V334" s="63">
        <f>+WORKDAY.INTL(U334,W334-1,1,[11]Festivos!$A$1:$S$1)</f>
        <v>45401</v>
      </c>
      <c r="W334" s="62">
        <v>5</v>
      </c>
      <c r="X334" s="63">
        <f>WORKDAY(V334,1,[11]Festivos!$A$1:$S$1)</f>
        <v>45404</v>
      </c>
      <c r="Y334" s="63">
        <f>+WORKDAY.INTL(X334,Z334-1,1,[11]Festivos!$A$1:$S$1)</f>
        <v>45408</v>
      </c>
      <c r="Z334" s="62">
        <v>5</v>
      </c>
      <c r="AA334" s="63">
        <f>WORKDAY(Y334,1,[11]Festivos!$A$1:$S$1)</f>
        <v>45411</v>
      </c>
      <c r="AB334" s="63">
        <f>+WORKDAY.INTL(AA334,AC334-1,1,[11]Festivos!$A$1:$S$1)</f>
        <v>45414</v>
      </c>
      <c r="AC334" s="62">
        <v>3</v>
      </c>
      <c r="AD334" s="63">
        <f>+AB334</f>
        <v>45414</v>
      </c>
      <c r="AE334" s="63">
        <f>WORKDAY(AD334,1,[11]Festivos!$A$1:$S$1)</f>
        <v>45415</v>
      </c>
      <c r="AF334" s="63">
        <f>+WORKDAY.INTL(AE334,AG334-1,1,[11]Festivos!$A$1:$S$1)</f>
        <v>45419</v>
      </c>
      <c r="AG334" s="62">
        <v>3</v>
      </c>
      <c r="AH334" s="61">
        <v>4</v>
      </c>
      <c r="AI334" s="8" t="s">
        <v>252</v>
      </c>
      <c r="AJ334" s="8" t="s">
        <v>26</v>
      </c>
      <c r="AK334" s="8" t="s">
        <v>253</v>
      </c>
      <c r="AL334" s="38">
        <v>9.5</v>
      </c>
      <c r="AM334" s="18">
        <v>45362</v>
      </c>
      <c r="AN334" s="18">
        <v>45373</v>
      </c>
      <c r="AO334" s="7">
        <v>10</v>
      </c>
      <c r="AP334" s="84">
        <f>+G334+J334+M334+P334+S334+W334+Z334+AC334+AG334+2</f>
        <v>55</v>
      </c>
      <c r="AQ334" s="81">
        <f>+(G334+J334)/AP334</f>
        <v>0.30909090909090908</v>
      </c>
      <c r="AR334" s="81">
        <f>+M334/AP334</f>
        <v>0.18181818181818182</v>
      </c>
      <c r="AS334" s="81">
        <f>+(P334+S334+W334+Z334+AC334+AG334+2)/AP334</f>
        <v>0.50909090909090904</v>
      </c>
    </row>
    <row r="335" spans="1:45" s="1" customFormat="1" ht="25.5" x14ac:dyDescent="0.25">
      <c r="A335" s="61"/>
      <c r="B335" s="61"/>
      <c r="C335" s="61"/>
      <c r="D335" s="61"/>
      <c r="E335" s="66"/>
      <c r="F335" s="63"/>
      <c r="G335" s="62"/>
      <c r="H335" s="63"/>
      <c r="I335" s="63"/>
      <c r="J335" s="62"/>
      <c r="K335" s="63"/>
      <c r="L335" s="63"/>
      <c r="M335" s="62"/>
      <c r="N335" s="63"/>
      <c r="O335" s="63"/>
      <c r="P335" s="62"/>
      <c r="Q335" s="63"/>
      <c r="R335" s="63"/>
      <c r="S335" s="62"/>
      <c r="T335" s="63"/>
      <c r="U335" s="63"/>
      <c r="V335" s="63"/>
      <c r="W335" s="62"/>
      <c r="X335" s="63"/>
      <c r="Y335" s="63"/>
      <c r="Z335" s="62"/>
      <c r="AA335" s="63"/>
      <c r="AB335" s="63"/>
      <c r="AC335" s="62"/>
      <c r="AD335" s="63"/>
      <c r="AE335" s="63"/>
      <c r="AF335" s="63"/>
      <c r="AG335" s="62"/>
      <c r="AH335" s="61"/>
      <c r="AI335" s="8" t="s">
        <v>254</v>
      </c>
      <c r="AJ335" s="8" t="s">
        <v>23</v>
      </c>
      <c r="AK335" s="8" t="s">
        <v>111</v>
      </c>
      <c r="AL335" s="38">
        <v>9.5</v>
      </c>
      <c r="AM335" s="18">
        <v>45362</v>
      </c>
      <c r="AN335" s="18">
        <v>45373</v>
      </c>
      <c r="AO335" s="7">
        <v>10</v>
      </c>
      <c r="AP335" s="84"/>
      <c r="AQ335" s="81"/>
      <c r="AR335" s="81"/>
      <c r="AS335" s="81"/>
    </row>
    <row r="336" spans="1:45" s="1" customFormat="1" x14ac:dyDescent="0.25">
      <c r="A336" s="61"/>
      <c r="B336" s="61"/>
      <c r="C336" s="61"/>
      <c r="D336" s="61"/>
      <c r="E336" s="66"/>
      <c r="F336" s="63"/>
      <c r="G336" s="62"/>
      <c r="H336" s="63"/>
      <c r="I336" s="63"/>
      <c r="J336" s="62"/>
      <c r="K336" s="63"/>
      <c r="L336" s="63"/>
      <c r="M336" s="62"/>
      <c r="N336" s="63"/>
      <c r="O336" s="63"/>
      <c r="P336" s="62"/>
      <c r="Q336" s="63"/>
      <c r="R336" s="63"/>
      <c r="S336" s="62"/>
      <c r="T336" s="63"/>
      <c r="U336" s="63"/>
      <c r="V336" s="63"/>
      <c r="W336" s="62"/>
      <c r="X336" s="63"/>
      <c r="Y336" s="63"/>
      <c r="Z336" s="62"/>
      <c r="AA336" s="63"/>
      <c r="AB336" s="63"/>
      <c r="AC336" s="62"/>
      <c r="AD336" s="63"/>
      <c r="AE336" s="63"/>
      <c r="AF336" s="63"/>
      <c r="AG336" s="62"/>
      <c r="AH336" s="61"/>
      <c r="AI336" s="8" t="s">
        <v>255</v>
      </c>
      <c r="AJ336" s="8" t="s">
        <v>23</v>
      </c>
      <c r="AK336" s="8" t="s">
        <v>100</v>
      </c>
      <c r="AL336" s="38">
        <v>9.5</v>
      </c>
      <c r="AM336" s="18">
        <v>45362</v>
      </c>
      <c r="AN336" s="18">
        <v>45373</v>
      </c>
      <c r="AO336" s="7">
        <v>10</v>
      </c>
      <c r="AP336" s="84"/>
      <c r="AQ336" s="81"/>
      <c r="AR336" s="81"/>
      <c r="AS336" s="81"/>
    </row>
    <row r="337" spans="1:45" x14ac:dyDescent="0.25">
      <c r="A337" s="61"/>
      <c r="B337" s="61"/>
      <c r="C337" s="61"/>
      <c r="D337" s="61"/>
      <c r="E337" s="66"/>
      <c r="F337" s="63"/>
      <c r="G337" s="62"/>
      <c r="H337" s="63"/>
      <c r="I337" s="63"/>
      <c r="J337" s="62"/>
      <c r="K337" s="63"/>
      <c r="L337" s="63"/>
      <c r="M337" s="62"/>
      <c r="N337" s="63"/>
      <c r="O337" s="63"/>
      <c r="P337" s="62"/>
      <c r="Q337" s="63"/>
      <c r="R337" s="63"/>
      <c r="S337" s="62"/>
      <c r="T337" s="63"/>
      <c r="U337" s="63"/>
      <c r="V337" s="63"/>
      <c r="W337" s="62"/>
      <c r="X337" s="63"/>
      <c r="Y337" s="63"/>
      <c r="Z337" s="62"/>
      <c r="AA337" s="63"/>
      <c r="AB337" s="63"/>
      <c r="AC337" s="62"/>
      <c r="AD337" s="63"/>
      <c r="AE337" s="63"/>
      <c r="AF337" s="63"/>
      <c r="AG337" s="62"/>
      <c r="AH337" s="61"/>
      <c r="AI337" s="8" t="s">
        <v>256</v>
      </c>
      <c r="AJ337" s="8" t="s">
        <v>23</v>
      </c>
      <c r="AK337" s="8" t="s">
        <v>79</v>
      </c>
      <c r="AL337" s="38">
        <v>9.5</v>
      </c>
      <c r="AM337" s="18">
        <v>45362</v>
      </c>
      <c r="AN337" s="18">
        <v>45373</v>
      </c>
      <c r="AO337" s="7">
        <v>10</v>
      </c>
      <c r="AP337" s="85"/>
      <c r="AQ337" s="81"/>
      <c r="AR337" s="81"/>
      <c r="AS337" s="81"/>
    </row>
    <row r="338" spans="1:45" ht="25.5" x14ac:dyDescent="0.25">
      <c r="A338" s="61">
        <v>2</v>
      </c>
      <c r="B338" s="61" t="s">
        <v>43</v>
      </c>
      <c r="C338" s="61" t="s">
        <v>257</v>
      </c>
      <c r="D338" s="61" t="s">
        <v>53</v>
      </c>
      <c r="E338" s="66">
        <v>45420</v>
      </c>
      <c r="F338" s="63">
        <f>+WORKDAY.INTL(E338,G338-1,1,[11]Festivos!$A$1:$S$1)</f>
        <v>45441</v>
      </c>
      <c r="G338" s="62">
        <v>15</v>
      </c>
      <c r="H338" s="63">
        <f>WORKDAY(F338,1,[11]Festivos!$A$1:$S$1)</f>
        <v>45442</v>
      </c>
      <c r="I338" s="63">
        <f>+WORKDAY.INTL(H338,J338-1,1,[11]Festivos!$A$1:$S$1)</f>
        <v>45447</v>
      </c>
      <c r="J338" s="62">
        <v>3</v>
      </c>
      <c r="K338" s="63">
        <f>WORKDAY(I338,1,[11]Festivos!$A$1:$S$1)</f>
        <v>45448</v>
      </c>
      <c r="L338" s="63">
        <f>+WORKDAY.INTL(K338,M338-1,1,[11]Festivos!$A$1:$S$1)</f>
        <v>45462</v>
      </c>
      <c r="M338" s="62">
        <v>10</v>
      </c>
      <c r="N338" s="63">
        <f>WORKDAY(L338,1,[11]Festivos!$A$1:$S$1)</f>
        <v>45463</v>
      </c>
      <c r="O338" s="63">
        <f>+WORKDAY.INTL(N338,P338-1,1,[11]Festivos!$A$1:$S$1)</f>
        <v>45470</v>
      </c>
      <c r="P338" s="62">
        <v>6</v>
      </c>
      <c r="Q338" s="63">
        <f>WORKDAY(O338,1,[11]Festivos!$A$1:$S$1)</f>
        <v>45471</v>
      </c>
      <c r="R338" s="63">
        <f>+WORKDAY.INTL(Q338,S338-1,1,[11]Festivos!$A$1:$S$1)</f>
        <v>45476</v>
      </c>
      <c r="S338" s="62">
        <v>3</v>
      </c>
      <c r="T338" s="63">
        <f>+R338</f>
        <v>45476</v>
      </c>
      <c r="U338" s="63">
        <f>WORKDAY(T338,1,[11]Festivos!$A$1:$S$1)</f>
        <v>45477</v>
      </c>
      <c r="V338" s="63">
        <f>+WORKDAY.INTL(U338,W338-1,1,[11]Festivos!$A$1:$S$1)</f>
        <v>45483</v>
      </c>
      <c r="W338" s="62">
        <v>5</v>
      </c>
      <c r="X338" s="63">
        <f>WORKDAY(V338,1,[11]Festivos!$A$1:$S$1)</f>
        <v>45484</v>
      </c>
      <c r="Y338" s="63">
        <f>+WORKDAY.INTL(X338,Z338-1,1,[11]Festivos!$A$1:$S$1)</f>
        <v>45490</v>
      </c>
      <c r="Z338" s="62">
        <v>5</v>
      </c>
      <c r="AA338" s="63">
        <f>WORKDAY(Y338,1,[11]Festivos!$A$1:$S$1)</f>
        <v>45491</v>
      </c>
      <c r="AB338" s="63">
        <f>+WORKDAY.INTL(AA338,AC338-1,1,[11]Festivos!$A$1:$S$1)</f>
        <v>45495</v>
      </c>
      <c r="AC338" s="62">
        <v>3</v>
      </c>
      <c r="AD338" s="63">
        <f>+AB338</f>
        <v>45495</v>
      </c>
      <c r="AE338" s="63">
        <f>WORKDAY(AD338,1,[11]Festivos!$A$1:$S$1)</f>
        <v>45496</v>
      </c>
      <c r="AF338" s="63">
        <f>+WORKDAY.INTL(AE338,AG338-1,1,[11]Festivos!$A$1:$S$1)</f>
        <v>45498</v>
      </c>
      <c r="AG338" s="62">
        <v>3</v>
      </c>
      <c r="AH338" s="61">
        <v>4</v>
      </c>
      <c r="AI338" s="8" t="s">
        <v>252</v>
      </c>
      <c r="AJ338" s="8" t="s">
        <v>26</v>
      </c>
      <c r="AK338" s="8" t="s">
        <v>253</v>
      </c>
      <c r="AL338" s="17"/>
      <c r="AM338" s="18">
        <v>45448</v>
      </c>
      <c r="AN338" s="18">
        <v>45462</v>
      </c>
      <c r="AO338" s="7">
        <v>10</v>
      </c>
      <c r="AP338" s="84">
        <f>+G338+J338+M338+P338+S338+W338+Z338+AC338+AG338+2</f>
        <v>55</v>
      </c>
      <c r="AQ338" s="81">
        <f>+(G338+J338)/AP338</f>
        <v>0.32727272727272727</v>
      </c>
      <c r="AR338" s="81">
        <f>+M338/AP338</f>
        <v>0.18181818181818182</v>
      </c>
      <c r="AS338" s="81">
        <f>+(P338+S338+W338+Z338+AC338+AG338+2)/AP338</f>
        <v>0.49090909090909091</v>
      </c>
    </row>
    <row r="339" spans="1:45" ht="25.5" x14ac:dyDescent="0.25">
      <c r="A339" s="61"/>
      <c r="B339" s="61"/>
      <c r="C339" s="61"/>
      <c r="D339" s="61"/>
      <c r="E339" s="66"/>
      <c r="F339" s="63"/>
      <c r="G339" s="62"/>
      <c r="H339" s="63"/>
      <c r="I339" s="63"/>
      <c r="J339" s="62"/>
      <c r="K339" s="63"/>
      <c r="L339" s="63"/>
      <c r="M339" s="62"/>
      <c r="N339" s="63"/>
      <c r="O339" s="63"/>
      <c r="P339" s="62"/>
      <c r="Q339" s="63"/>
      <c r="R339" s="63"/>
      <c r="S339" s="62"/>
      <c r="T339" s="63"/>
      <c r="U339" s="63"/>
      <c r="V339" s="63"/>
      <c r="W339" s="62"/>
      <c r="X339" s="63"/>
      <c r="Y339" s="63"/>
      <c r="Z339" s="62"/>
      <c r="AA339" s="63"/>
      <c r="AB339" s="63"/>
      <c r="AC339" s="62"/>
      <c r="AD339" s="63"/>
      <c r="AE339" s="63"/>
      <c r="AF339" s="63"/>
      <c r="AG339" s="62"/>
      <c r="AH339" s="61"/>
      <c r="AI339" s="8" t="s">
        <v>254</v>
      </c>
      <c r="AJ339" s="8" t="s">
        <v>23</v>
      </c>
      <c r="AK339" s="8" t="s">
        <v>111</v>
      </c>
      <c r="AL339" s="17"/>
      <c r="AM339" s="18">
        <v>45448</v>
      </c>
      <c r="AN339" s="18">
        <v>45462</v>
      </c>
      <c r="AO339" s="7">
        <v>10</v>
      </c>
      <c r="AP339" s="84"/>
      <c r="AQ339" s="81"/>
      <c r="AR339" s="81"/>
      <c r="AS339" s="81"/>
    </row>
    <row r="340" spans="1:45" x14ac:dyDescent="0.25">
      <c r="A340" s="61"/>
      <c r="B340" s="61"/>
      <c r="C340" s="61"/>
      <c r="D340" s="61"/>
      <c r="E340" s="66"/>
      <c r="F340" s="63"/>
      <c r="G340" s="62"/>
      <c r="H340" s="63"/>
      <c r="I340" s="63"/>
      <c r="J340" s="62"/>
      <c r="K340" s="63"/>
      <c r="L340" s="63"/>
      <c r="M340" s="62"/>
      <c r="N340" s="63"/>
      <c r="O340" s="63"/>
      <c r="P340" s="62"/>
      <c r="Q340" s="63"/>
      <c r="R340" s="63"/>
      <c r="S340" s="62"/>
      <c r="T340" s="63"/>
      <c r="U340" s="63"/>
      <c r="V340" s="63"/>
      <c r="W340" s="62"/>
      <c r="X340" s="63"/>
      <c r="Y340" s="63"/>
      <c r="Z340" s="62"/>
      <c r="AA340" s="63"/>
      <c r="AB340" s="63"/>
      <c r="AC340" s="62"/>
      <c r="AD340" s="63"/>
      <c r="AE340" s="63"/>
      <c r="AF340" s="63"/>
      <c r="AG340" s="62"/>
      <c r="AH340" s="61"/>
      <c r="AI340" s="8" t="s">
        <v>255</v>
      </c>
      <c r="AJ340" s="8" t="s">
        <v>23</v>
      </c>
      <c r="AK340" s="8" t="s">
        <v>100</v>
      </c>
      <c r="AL340" s="17"/>
      <c r="AM340" s="18">
        <v>45448</v>
      </c>
      <c r="AN340" s="18">
        <v>45462</v>
      </c>
      <c r="AO340" s="7">
        <v>10</v>
      </c>
      <c r="AP340" s="84"/>
      <c r="AQ340" s="81"/>
      <c r="AR340" s="81"/>
      <c r="AS340" s="81"/>
    </row>
    <row r="341" spans="1:45" x14ac:dyDescent="0.25">
      <c r="A341" s="61"/>
      <c r="B341" s="61"/>
      <c r="C341" s="61"/>
      <c r="D341" s="61"/>
      <c r="E341" s="66"/>
      <c r="F341" s="63"/>
      <c r="G341" s="62"/>
      <c r="H341" s="63"/>
      <c r="I341" s="63"/>
      <c r="J341" s="62"/>
      <c r="K341" s="63"/>
      <c r="L341" s="63"/>
      <c r="M341" s="62"/>
      <c r="N341" s="63"/>
      <c r="O341" s="63"/>
      <c r="P341" s="62"/>
      <c r="Q341" s="63"/>
      <c r="R341" s="63"/>
      <c r="S341" s="62"/>
      <c r="T341" s="63"/>
      <c r="U341" s="63"/>
      <c r="V341" s="63"/>
      <c r="W341" s="62"/>
      <c r="X341" s="63"/>
      <c r="Y341" s="63"/>
      <c r="Z341" s="62"/>
      <c r="AA341" s="63"/>
      <c r="AB341" s="63"/>
      <c r="AC341" s="62"/>
      <c r="AD341" s="63"/>
      <c r="AE341" s="63"/>
      <c r="AF341" s="63"/>
      <c r="AG341" s="62"/>
      <c r="AH341" s="61"/>
      <c r="AI341" s="8" t="s">
        <v>256</v>
      </c>
      <c r="AJ341" s="8" t="s">
        <v>23</v>
      </c>
      <c r="AK341" s="8" t="s">
        <v>79</v>
      </c>
      <c r="AL341" s="17"/>
      <c r="AM341" s="18">
        <v>45448</v>
      </c>
      <c r="AN341" s="18">
        <v>45462</v>
      </c>
      <c r="AO341" s="7">
        <v>10</v>
      </c>
      <c r="AP341" s="85"/>
      <c r="AQ341" s="81"/>
      <c r="AR341" s="81"/>
      <c r="AS341" s="81"/>
    </row>
    <row r="342" spans="1:45" ht="25.5" x14ac:dyDescent="0.25">
      <c r="A342" s="61">
        <v>3</v>
      </c>
      <c r="B342" s="61" t="s">
        <v>43</v>
      </c>
      <c r="C342" s="61" t="s">
        <v>258</v>
      </c>
      <c r="D342" s="61" t="s">
        <v>53</v>
      </c>
      <c r="E342" s="66">
        <v>45499</v>
      </c>
      <c r="F342" s="63">
        <f>+WORKDAY.INTL(E342,G342-1,1,[11]Festivos!$A$1:$S$1)</f>
        <v>45520</v>
      </c>
      <c r="G342" s="62">
        <v>15</v>
      </c>
      <c r="H342" s="63">
        <f>WORKDAY(F342,1,[11]Festivos!$A$1:$S$1)</f>
        <v>45524</v>
      </c>
      <c r="I342" s="63">
        <f>+WORKDAY.INTL(H342,J342-1,1,[11]Festivos!$A$1:$S$1)</f>
        <v>45526</v>
      </c>
      <c r="J342" s="62">
        <v>3</v>
      </c>
      <c r="K342" s="63">
        <f>WORKDAY(I342,1,[11]Festivos!$A$1:$S$1)</f>
        <v>45527</v>
      </c>
      <c r="L342" s="63">
        <f>+WORKDAY.INTL(K342,M342-1,1,[11]Festivos!$A$1:$S$1)</f>
        <v>45533</v>
      </c>
      <c r="M342" s="62">
        <v>5</v>
      </c>
      <c r="N342" s="63">
        <f>WORKDAY(L342,1,[11]Festivos!$A$1:$S$1)</f>
        <v>45534</v>
      </c>
      <c r="O342" s="63">
        <f>+WORKDAY.INTL(N342,P342-1,1,[11]Festivos!$A$1:$S$1)</f>
        <v>45541</v>
      </c>
      <c r="P342" s="62">
        <v>6</v>
      </c>
      <c r="Q342" s="63">
        <f>WORKDAY(O342,1,[11]Festivos!$A$1:$S$1)</f>
        <v>45544</v>
      </c>
      <c r="R342" s="63">
        <f>+WORKDAY.INTL(Q342,S342-1,1,[11]Festivos!$A$1:$S$1)</f>
        <v>45546</v>
      </c>
      <c r="S342" s="62">
        <v>3</v>
      </c>
      <c r="T342" s="63">
        <f>+R342</f>
        <v>45546</v>
      </c>
      <c r="U342" s="63">
        <f>WORKDAY(T342,1,[11]Festivos!$A$1:$S$1)</f>
        <v>45547</v>
      </c>
      <c r="V342" s="63">
        <f>+WORKDAY.INTL(U342,W342-1,1,[11]Festivos!$A$1:$S$1)</f>
        <v>45553</v>
      </c>
      <c r="W342" s="62">
        <v>5</v>
      </c>
      <c r="X342" s="63">
        <f>WORKDAY(V342,1,[11]Festivos!$A$1:$S$1)</f>
        <v>45554</v>
      </c>
      <c r="Y342" s="63">
        <f>+WORKDAY.INTL(X342,Z342-1,1,[11]Festivos!$A$1:$S$1)</f>
        <v>45560</v>
      </c>
      <c r="Z342" s="62">
        <v>5</v>
      </c>
      <c r="AA342" s="63">
        <f>WORKDAY(Y342,1,[11]Festivos!$A$1:$S$1)</f>
        <v>45561</v>
      </c>
      <c r="AB342" s="63">
        <f>+WORKDAY.INTL(AA342,AC342-1,1,[11]Festivos!$A$1:$S$1)</f>
        <v>45565</v>
      </c>
      <c r="AC342" s="62">
        <v>3</v>
      </c>
      <c r="AD342" s="63">
        <f>+AB342</f>
        <v>45565</v>
      </c>
      <c r="AE342" s="63">
        <f>WORKDAY(AD342,1,[11]Festivos!$A$1:$S$1)</f>
        <v>45566</v>
      </c>
      <c r="AF342" s="63">
        <f>+WORKDAY.INTL(AE342,AG342-1,1,[11]Festivos!$A$1:$S$1)</f>
        <v>45568</v>
      </c>
      <c r="AG342" s="62">
        <v>3</v>
      </c>
      <c r="AH342" s="61">
        <v>4</v>
      </c>
      <c r="AI342" s="8" t="s">
        <v>252</v>
      </c>
      <c r="AJ342" s="8" t="s">
        <v>26</v>
      </c>
      <c r="AK342" s="8" t="s">
        <v>253</v>
      </c>
      <c r="AL342" s="17"/>
      <c r="AM342" s="18">
        <v>45527</v>
      </c>
      <c r="AN342" s="18">
        <v>45533</v>
      </c>
      <c r="AO342" s="7">
        <v>5</v>
      </c>
      <c r="AP342" s="84">
        <f>+G342+J342+M342+P342+S342+W342+Z342+AC342+AG342+2</f>
        <v>50</v>
      </c>
      <c r="AQ342" s="81">
        <f>+(G342+J342)/AP342</f>
        <v>0.36</v>
      </c>
      <c r="AR342" s="81">
        <f>+M342/AP342</f>
        <v>0.1</v>
      </c>
      <c r="AS342" s="81">
        <f>+(P342+S342+W342+Z342+AC342+AG342+2)/AP342</f>
        <v>0.54</v>
      </c>
    </row>
    <row r="343" spans="1:45" ht="25.5" x14ac:dyDescent="0.25">
      <c r="A343" s="61"/>
      <c r="B343" s="61"/>
      <c r="C343" s="61"/>
      <c r="D343" s="61"/>
      <c r="E343" s="66"/>
      <c r="F343" s="63"/>
      <c r="G343" s="62"/>
      <c r="H343" s="63"/>
      <c r="I343" s="63"/>
      <c r="J343" s="62"/>
      <c r="K343" s="63"/>
      <c r="L343" s="63"/>
      <c r="M343" s="62"/>
      <c r="N343" s="63"/>
      <c r="O343" s="63"/>
      <c r="P343" s="62"/>
      <c r="Q343" s="63"/>
      <c r="R343" s="63"/>
      <c r="S343" s="62"/>
      <c r="T343" s="63"/>
      <c r="U343" s="63"/>
      <c r="V343" s="63"/>
      <c r="W343" s="62"/>
      <c r="X343" s="63"/>
      <c r="Y343" s="63"/>
      <c r="Z343" s="62"/>
      <c r="AA343" s="63"/>
      <c r="AB343" s="63"/>
      <c r="AC343" s="62"/>
      <c r="AD343" s="63"/>
      <c r="AE343" s="63"/>
      <c r="AF343" s="63"/>
      <c r="AG343" s="62"/>
      <c r="AH343" s="61"/>
      <c r="AI343" s="8" t="s">
        <v>254</v>
      </c>
      <c r="AJ343" s="8" t="s">
        <v>23</v>
      </c>
      <c r="AK343" s="8" t="s">
        <v>111</v>
      </c>
      <c r="AL343" s="17"/>
      <c r="AM343" s="18">
        <v>45527</v>
      </c>
      <c r="AN343" s="18">
        <v>45533</v>
      </c>
      <c r="AO343" s="7">
        <v>5</v>
      </c>
      <c r="AP343" s="84"/>
      <c r="AQ343" s="81"/>
      <c r="AR343" s="81"/>
      <c r="AS343" s="81"/>
    </row>
    <row r="344" spans="1:45" x14ac:dyDescent="0.25">
      <c r="A344" s="61"/>
      <c r="B344" s="61"/>
      <c r="C344" s="61"/>
      <c r="D344" s="61"/>
      <c r="E344" s="66"/>
      <c r="F344" s="63"/>
      <c r="G344" s="62"/>
      <c r="H344" s="63"/>
      <c r="I344" s="63"/>
      <c r="J344" s="62"/>
      <c r="K344" s="63"/>
      <c r="L344" s="63"/>
      <c r="M344" s="62"/>
      <c r="N344" s="63"/>
      <c r="O344" s="63"/>
      <c r="P344" s="62"/>
      <c r="Q344" s="63"/>
      <c r="R344" s="63"/>
      <c r="S344" s="62"/>
      <c r="T344" s="63"/>
      <c r="U344" s="63"/>
      <c r="V344" s="63"/>
      <c r="W344" s="62"/>
      <c r="X344" s="63"/>
      <c r="Y344" s="63"/>
      <c r="Z344" s="62"/>
      <c r="AA344" s="63"/>
      <c r="AB344" s="63"/>
      <c r="AC344" s="62"/>
      <c r="AD344" s="63"/>
      <c r="AE344" s="63"/>
      <c r="AF344" s="63"/>
      <c r="AG344" s="62"/>
      <c r="AH344" s="61"/>
      <c r="AI344" s="8" t="s">
        <v>255</v>
      </c>
      <c r="AJ344" s="8" t="s">
        <v>23</v>
      </c>
      <c r="AK344" s="8" t="s">
        <v>100</v>
      </c>
      <c r="AL344" s="17"/>
      <c r="AM344" s="18">
        <v>45527</v>
      </c>
      <c r="AN344" s="18">
        <v>45533</v>
      </c>
      <c r="AO344" s="7">
        <v>5</v>
      </c>
      <c r="AP344" s="84"/>
      <c r="AQ344" s="81"/>
      <c r="AR344" s="81"/>
      <c r="AS344" s="81"/>
    </row>
    <row r="345" spans="1:45" x14ac:dyDescent="0.25">
      <c r="A345" s="61"/>
      <c r="B345" s="61"/>
      <c r="C345" s="61"/>
      <c r="D345" s="61"/>
      <c r="E345" s="66"/>
      <c r="F345" s="63"/>
      <c r="G345" s="62"/>
      <c r="H345" s="63"/>
      <c r="I345" s="63"/>
      <c r="J345" s="62"/>
      <c r="K345" s="63"/>
      <c r="L345" s="63"/>
      <c r="M345" s="62"/>
      <c r="N345" s="63"/>
      <c r="O345" s="63"/>
      <c r="P345" s="62"/>
      <c r="Q345" s="63"/>
      <c r="R345" s="63"/>
      <c r="S345" s="62"/>
      <c r="T345" s="63"/>
      <c r="U345" s="63"/>
      <c r="V345" s="63"/>
      <c r="W345" s="62"/>
      <c r="X345" s="63"/>
      <c r="Y345" s="63"/>
      <c r="Z345" s="62"/>
      <c r="AA345" s="63"/>
      <c r="AB345" s="63"/>
      <c r="AC345" s="62"/>
      <c r="AD345" s="63"/>
      <c r="AE345" s="63"/>
      <c r="AF345" s="63"/>
      <c r="AG345" s="62"/>
      <c r="AH345" s="61"/>
      <c r="AI345" s="8" t="s">
        <v>256</v>
      </c>
      <c r="AJ345" s="8" t="s">
        <v>23</v>
      </c>
      <c r="AK345" s="8" t="s">
        <v>79</v>
      </c>
      <c r="AL345" s="17"/>
      <c r="AM345" s="18">
        <v>45527</v>
      </c>
      <c r="AN345" s="18">
        <v>45533</v>
      </c>
      <c r="AO345" s="7">
        <v>5</v>
      </c>
      <c r="AP345" s="85"/>
      <c r="AQ345" s="81"/>
      <c r="AR345" s="81"/>
      <c r="AS345" s="81"/>
    </row>
    <row r="346" spans="1:45" ht="25.5" x14ac:dyDescent="0.25">
      <c r="A346" s="61">
        <v>4</v>
      </c>
      <c r="B346" s="61" t="s">
        <v>43</v>
      </c>
      <c r="C346" s="61" t="s">
        <v>259</v>
      </c>
      <c r="D346" s="61" t="s">
        <v>53</v>
      </c>
      <c r="E346" s="66">
        <v>45569</v>
      </c>
      <c r="F346" s="63">
        <f>+WORKDAY.INTL(E346,G346-1,1,[11]Festivos!$A$1:$S$1)</f>
        <v>45587</v>
      </c>
      <c r="G346" s="62">
        <v>12</v>
      </c>
      <c r="H346" s="63">
        <f>WORKDAY(F346,1,[11]Festivos!$A$1:$S$1)</f>
        <v>45588</v>
      </c>
      <c r="I346" s="63">
        <f>+WORKDAY.INTL(H346,J346-1,1,[11]Festivos!$A$1:$S$1)</f>
        <v>45590</v>
      </c>
      <c r="J346" s="62">
        <v>3</v>
      </c>
      <c r="K346" s="63">
        <f>WORKDAY(I346,1,[11]Festivos!$A$1:$S$1)</f>
        <v>45593</v>
      </c>
      <c r="L346" s="63">
        <f>+WORKDAY.INTL(K346,M346-1,1,[11]Festivos!$A$1:$S$1)</f>
        <v>45597</v>
      </c>
      <c r="M346" s="62">
        <v>5</v>
      </c>
      <c r="N346" s="63">
        <f>WORKDAY(L346,1,[11]Festivos!$A$1:$S$1)</f>
        <v>45601</v>
      </c>
      <c r="O346" s="63">
        <f>+WORKDAY.INTL(N346,P346-1,1,[11]Festivos!$A$1:$S$1)</f>
        <v>45609</v>
      </c>
      <c r="P346" s="62">
        <v>7</v>
      </c>
      <c r="Q346" s="63">
        <f>WORKDAY(O346,1,[11]Festivos!$A$1:$S$1)</f>
        <v>45611</v>
      </c>
      <c r="R346" s="63">
        <f>+WORKDAY.INTL(Q346,S346-1,1,[11]Festivos!$A$1:$S$1)</f>
        <v>45616</v>
      </c>
      <c r="S346" s="62">
        <v>4</v>
      </c>
      <c r="T346" s="63">
        <f>+R346</f>
        <v>45616</v>
      </c>
      <c r="U346" s="63">
        <f>WORKDAY(T346,1,[11]Festivos!$A$1:$S$1)</f>
        <v>45617</v>
      </c>
      <c r="V346" s="63">
        <f>+WORKDAY.INTL(U346,W346-1,1,[11]Festivos!$A$1:$S$1)</f>
        <v>45624</v>
      </c>
      <c r="W346" s="62">
        <v>6</v>
      </c>
      <c r="X346" s="63">
        <f>WORKDAY(V346,1,[11]Festivos!$A$1:$S$1)</f>
        <v>45625</v>
      </c>
      <c r="Y346" s="63">
        <f>+WORKDAY.INTL(X346,Z346-1,1,[11]Festivos!$A$1:$S$1)</f>
        <v>45631</v>
      </c>
      <c r="Z346" s="62">
        <v>5</v>
      </c>
      <c r="AA346" s="63">
        <f>WORKDAY(Y346,1,[11]Festivos!$A$1:$S$1)</f>
        <v>45632</v>
      </c>
      <c r="AB346" s="63">
        <f>+WORKDAY.INTL(AA346,AC346-1,1,[11]Festivos!$A$1:$S$1)</f>
        <v>45636</v>
      </c>
      <c r="AC346" s="62">
        <v>3</v>
      </c>
      <c r="AD346" s="63">
        <f>+AB346</f>
        <v>45636</v>
      </c>
      <c r="AE346" s="63">
        <f>WORKDAY(AD346,1,[11]Festivos!$A$1:$S$1)</f>
        <v>45637</v>
      </c>
      <c r="AF346" s="63">
        <f>+WORKDAY.INTL(AE346,AG346-1,1,[11]Festivos!$A$1:$S$1)</f>
        <v>45639</v>
      </c>
      <c r="AG346" s="62">
        <v>3</v>
      </c>
      <c r="AH346" s="61">
        <v>4</v>
      </c>
      <c r="AI346" s="8" t="s">
        <v>252</v>
      </c>
      <c r="AJ346" s="8" t="s">
        <v>26</v>
      </c>
      <c r="AK346" s="8" t="s">
        <v>253</v>
      </c>
      <c r="AL346" s="38">
        <v>4.5</v>
      </c>
      <c r="AM346" s="18">
        <v>45593</v>
      </c>
      <c r="AN346" s="18">
        <v>45597</v>
      </c>
      <c r="AO346" s="7">
        <v>5</v>
      </c>
      <c r="AP346" s="84">
        <f>+G346+J346+M346+P346+S346+W346+Z346+AC346+AG346+2</f>
        <v>50</v>
      </c>
      <c r="AQ346" s="81">
        <f>+(G346+J346)/AP346</f>
        <v>0.3</v>
      </c>
      <c r="AR346" s="81">
        <f>+M346/AP346</f>
        <v>0.1</v>
      </c>
      <c r="AS346" s="81">
        <f>+(P346+S346+W346+Z346+AC346+AG346+2)/AP346</f>
        <v>0.6</v>
      </c>
    </row>
    <row r="347" spans="1:45" ht="25.5" x14ac:dyDescent="0.25">
      <c r="A347" s="61"/>
      <c r="B347" s="61"/>
      <c r="C347" s="61"/>
      <c r="D347" s="61"/>
      <c r="E347" s="66"/>
      <c r="F347" s="63"/>
      <c r="G347" s="62"/>
      <c r="H347" s="63"/>
      <c r="I347" s="63"/>
      <c r="J347" s="62"/>
      <c r="K347" s="63"/>
      <c r="L347" s="63"/>
      <c r="M347" s="62"/>
      <c r="N347" s="63"/>
      <c r="O347" s="63"/>
      <c r="P347" s="62"/>
      <c r="Q347" s="63"/>
      <c r="R347" s="63"/>
      <c r="S347" s="62"/>
      <c r="T347" s="63"/>
      <c r="U347" s="63"/>
      <c r="V347" s="63"/>
      <c r="W347" s="62"/>
      <c r="X347" s="63"/>
      <c r="Y347" s="63"/>
      <c r="Z347" s="62"/>
      <c r="AA347" s="63"/>
      <c r="AB347" s="63"/>
      <c r="AC347" s="62"/>
      <c r="AD347" s="63"/>
      <c r="AE347" s="63"/>
      <c r="AF347" s="63"/>
      <c r="AG347" s="62"/>
      <c r="AH347" s="61"/>
      <c r="AI347" s="8" t="s">
        <v>254</v>
      </c>
      <c r="AJ347" s="8" t="s">
        <v>23</v>
      </c>
      <c r="AK347" s="8" t="s">
        <v>111</v>
      </c>
      <c r="AL347" s="38">
        <v>4.5</v>
      </c>
      <c r="AM347" s="18">
        <v>45593</v>
      </c>
      <c r="AN347" s="18">
        <v>45597</v>
      </c>
      <c r="AO347" s="7">
        <v>5</v>
      </c>
      <c r="AP347" s="84"/>
      <c r="AQ347" s="81"/>
      <c r="AR347" s="81"/>
      <c r="AS347" s="81"/>
    </row>
    <row r="348" spans="1:45" x14ac:dyDescent="0.25">
      <c r="A348" s="61"/>
      <c r="B348" s="61"/>
      <c r="C348" s="61"/>
      <c r="D348" s="61"/>
      <c r="E348" s="66"/>
      <c r="F348" s="63"/>
      <c r="G348" s="62"/>
      <c r="H348" s="63"/>
      <c r="I348" s="63"/>
      <c r="J348" s="62"/>
      <c r="K348" s="63"/>
      <c r="L348" s="63"/>
      <c r="M348" s="62"/>
      <c r="N348" s="63"/>
      <c r="O348" s="63"/>
      <c r="P348" s="62"/>
      <c r="Q348" s="63"/>
      <c r="R348" s="63"/>
      <c r="S348" s="62"/>
      <c r="T348" s="63"/>
      <c r="U348" s="63"/>
      <c r="V348" s="63"/>
      <c r="W348" s="62"/>
      <c r="X348" s="63"/>
      <c r="Y348" s="63"/>
      <c r="Z348" s="62"/>
      <c r="AA348" s="63"/>
      <c r="AB348" s="63"/>
      <c r="AC348" s="62"/>
      <c r="AD348" s="63"/>
      <c r="AE348" s="63"/>
      <c r="AF348" s="63"/>
      <c r="AG348" s="62"/>
      <c r="AH348" s="61"/>
      <c r="AI348" s="8" t="s">
        <v>255</v>
      </c>
      <c r="AJ348" s="8" t="s">
        <v>23</v>
      </c>
      <c r="AK348" s="8" t="s">
        <v>100</v>
      </c>
      <c r="AL348" s="38">
        <v>4.5</v>
      </c>
      <c r="AM348" s="18">
        <v>45593</v>
      </c>
      <c r="AN348" s="18">
        <v>45597</v>
      </c>
      <c r="AO348" s="7">
        <v>5</v>
      </c>
      <c r="AP348" s="84"/>
      <c r="AQ348" s="81"/>
      <c r="AR348" s="81"/>
      <c r="AS348" s="81"/>
    </row>
    <row r="349" spans="1:45" x14ac:dyDescent="0.25">
      <c r="A349" s="61"/>
      <c r="B349" s="61"/>
      <c r="C349" s="61"/>
      <c r="D349" s="61"/>
      <c r="E349" s="66"/>
      <c r="F349" s="63"/>
      <c r="G349" s="62"/>
      <c r="H349" s="63"/>
      <c r="I349" s="63"/>
      <c r="J349" s="62"/>
      <c r="K349" s="63"/>
      <c r="L349" s="63"/>
      <c r="M349" s="62"/>
      <c r="N349" s="63"/>
      <c r="O349" s="63"/>
      <c r="P349" s="62"/>
      <c r="Q349" s="63"/>
      <c r="R349" s="63"/>
      <c r="S349" s="62"/>
      <c r="T349" s="63"/>
      <c r="U349" s="63"/>
      <c r="V349" s="63"/>
      <c r="W349" s="62"/>
      <c r="X349" s="63"/>
      <c r="Y349" s="63"/>
      <c r="Z349" s="62"/>
      <c r="AA349" s="63"/>
      <c r="AB349" s="63"/>
      <c r="AC349" s="62"/>
      <c r="AD349" s="63"/>
      <c r="AE349" s="63"/>
      <c r="AF349" s="63"/>
      <c r="AG349" s="62"/>
      <c r="AH349" s="61"/>
      <c r="AI349" s="8" t="s">
        <v>256</v>
      </c>
      <c r="AJ349" s="8" t="s">
        <v>23</v>
      </c>
      <c r="AK349" s="8" t="s">
        <v>79</v>
      </c>
      <c r="AL349" s="38">
        <v>4.5</v>
      </c>
      <c r="AM349" s="18">
        <v>45593</v>
      </c>
      <c r="AN349" s="18">
        <v>45597</v>
      </c>
      <c r="AO349" s="7">
        <v>5</v>
      </c>
      <c r="AP349" s="85"/>
      <c r="AQ349" s="81"/>
      <c r="AR349" s="81"/>
      <c r="AS349" s="81"/>
    </row>
    <row r="350" spans="1:45" s="1" customFormat="1" x14ac:dyDescent="0.25">
      <c r="A350" s="61">
        <v>1</v>
      </c>
      <c r="B350" s="61" t="s">
        <v>44</v>
      </c>
      <c r="C350" s="110" t="s">
        <v>260</v>
      </c>
      <c r="D350" s="110" t="s">
        <v>53</v>
      </c>
      <c r="E350" s="66">
        <v>45337</v>
      </c>
      <c r="F350" s="63">
        <f>+WORKDAY.INTL(E350,G350-1,1,[12]Festivos!$A$1:$S$1)</f>
        <v>45357</v>
      </c>
      <c r="G350" s="62">
        <v>15</v>
      </c>
      <c r="H350" s="63">
        <f>WORKDAY(F350,1,[12]Festivos!$A$1:$S$1)</f>
        <v>45358</v>
      </c>
      <c r="I350" s="63">
        <f>+WORKDAY.INTL(H350,J350-1,1,[12]Festivos!$A$1:$S$1)</f>
        <v>45362</v>
      </c>
      <c r="J350" s="62">
        <v>3</v>
      </c>
      <c r="K350" s="63">
        <f>WORKDAY(I350,1,[12]Festivos!$A$1:$S$1)</f>
        <v>45363</v>
      </c>
      <c r="L350" s="63">
        <f>+WORKDAY.INTL(K350,M350-1,1,[12]Festivos!$A$1:$S$1)</f>
        <v>45393</v>
      </c>
      <c r="M350" s="62">
        <v>18</v>
      </c>
      <c r="N350" s="63">
        <f>WORKDAY(L350,1,[12]Festivos!$A$1:$S$1)</f>
        <v>45394</v>
      </c>
      <c r="O350" s="63">
        <f>+WORKDAY.INTL(N350,P350-1,1,[12]Festivos!$A$1:$S$1)</f>
        <v>45401</v>
      </c>
      <c r="P350" s="62">
        <v>6</v>
      </c>
      <c r="Q350" s="63">
        <f>WORKDAY(O350,1,[12]Festivos!$A$1:$S$1)</f>
        <v>45404</v>
      </c>
      <c r="R350" s="63">
        <f>+WORKDAY.INTL(Q350,S350-1,1,[12]Festivos!$A$1:$S$1)</f>
        <v>45408</v>
      </c>
      <c r="S350" s="62">
        <v>5</v>
      </c>
      <c r="T350" s="63">
        <f>+R350</f>
        <v>45408</v>
      </c>
      <c r="U350" s="63">
        <f>WORKDAY(T350,1,[12]Festivos!$A$1:$S$1)</f>
        <v>45411</v>
      </c>
      <c r="V350" s="63">
        <f>+WORKDAY.INTL(U350,W350-1,1,[12]Festivos!$A$1:$S$1)</f>
        <v>45419</v>
      </c>
      <c r="W350" s="62">
        <v>6</v>
      </c>
      <c r="X350" s="63">
        <f>WORKDAY(V350,1,[12]Festivos!$A$1:$S$1)</f>
        <v>45420</v>
      </c>
      <c r="Y350" s="63">
        <f>+WORKDAY.INTL(X350,Z350-1,1,[12]Festivos!$A$1:$S$1)</f>
        <v>45427</v>
      </c>
      <c r="Z350" s="62">
        <v>5</v>
      </c>
      <c r="AA350" s="63">
        <f>WORKDAY(Y350,1,[12]Festivos!$A$1:$S$1)</f>
        <v>45428</v>
      </c>
      <c r="AB350" s="63">
        <f>+WORKDAY.INTL(AA350,AC350-1,1,[12]Festivos!$A$1:$S$1)</f>
        <v>45433</v>
      </c>
      <c r="AC350" s="62">
        <v>4</v>
      </c>
      <c r="AD350" s="63">
        <f>+AB350</f>
        <v>45433</v>
      </c>
      <c r="AE350" s="63">
        <f>WORKDAY(AD350,1,[12]Festivos!$A$1:$S$1)</f>
        <v>45434</v>
      </c>
      <c r="AF350" s="63">
        <f>+WORKDAY.INTL(AE350,AG350-1,1,[12]Festivos!$A$1:$S$1)</f>
        <v>45435</v>
      </c>
      <c r="AG350" s="62">
        <v>2</v>
      </c>
      <c r="AH350" s="61">
        <v>11</v>
      </c>
      <c r="AI350" s="8" t="s">
        <v>261</v>
      </c>
      <c r="AJ350" s="8" t="s">
        <v>23</v>
      </c>
      <c r="AK350" s="8" t="s">
        <v>100</v>
      </c>
      <c r="AL350" s="38">
        <v>0</v>
      </c>
      <c r="AM350" s="18"/>
      <c r="AN350" s="18"/>
      <c r="AO350" s="7"/>
      <c r="AP350" s="84">
        <f>+G350+J350+M350+P350+S350+W350+Z350+AC350+AG350+2</f>
        <v>66</v>
      </c>
      <c r="AQ350" s="81">
        <f>+(G350+J350)/AP350</f>
        <v>0.27272727272727271</v>
      </c>
      <c r="AR350" s="81">
        <f>+M350/AP350</f>
        <v>0.27272727272727271</v>
      </c>
      <c r="AS350" s="81">
        <f>+(P350+S350+W350+Z350+AC350+AG350+2)/AP350</f>
        <v>0.45454545454545453</v>
      </c>
    </row>
    <row r="351" spans="1:45" s="1" customFormat="1" x14ac:dyDescent="0.25">
      <c r="A351" s="61"/>
      <c r="B351" s="61"/>
      <c r="C351" s="111"/>
      <c r="D351" s="111"/>
      <c r="E351" s="66"/>
      <c r="F351" s="63"/>
      <c r="G351" s="62"/>
      <c r="H351" s="63"/>
      <c r="I351" s="63"/>
      <c r="J351" s="62"/>
      <c r="K351" s="63"/>
      <c r="L351" s="63"/>
      <c r="M351" s="62"/>
      <c r="N351" s="63"/>
      <c r="O351" s="63"/>
      <c r="P351" s="62"/>
      <c r="Q351" s="63"/>
      <c r="R351" s="63"/>
      <c r="S351" s="62"/>
      <c r="T351" s="63"/>
      <c r="U351" s="63"/>
      <c r="V351" s="63"/>
      <c r="W351" s="62"/>
      <c r="X351" s="63"/>
      <c r="Y351" s="63"/>
      <c r="Z351" s="62"/>
      <c r="AA351" s="63"/>
      <c r="AB351" s="63"/>
      <c r="AC351" s="62"/>
      <c r="AD351" s="63"/>
      <c r="AE351" s="63"/>
      <c r="AF351" s="63"/>
      <c r="AG351" s="62"/>
      <c r="AH351" s="61"/>
      <c r="AI351" s="8" t="s">
        <v>262</v>
      </c>
      <c r="AJ351" s="8" t="s">
        <v>26</v>
      </c>
      <c r="AK351" s="8" t="s">
        <v>100</v>
      </c>
      <c r="AL351" s="38">
        <v>0</v>
      </c>
      <c r="AM351" s="18"/>
      <c r="AN351" s="18"/>
      <c r="AO351" s="7"/>
      <c r="AP351" s="84"/>
      <c r="AQ351" s="81"/>
      <c r="AR351" s="81"/>
      <c r="AS351" s="81"/>
    </row>
    <row r="352" spans="1:45" s="1" customFormat="1" x14ac:dyDescent="0.25">
      <c r="A352" s="61"/>
      <c r="B352" s="61"/>
      <c r="C352" s="111"/>
      <c r="D352" s="111"/>
      <c r="E352" s="66"/>
      <c r="F352" s="63"/>
      <c r="G352" s="62"/>
      <c r="H352" s="63"/>
      <c r="I352" s="63"/>
      <c r="J352" s="62"/>
      <c r="K352" s="63"/>
      <c r="L352" s="63"/>
      <c r="M352" s="62"/>
      <c r="N352" s="63"/>
      <c r="O352" s="63"/>
      <c r="P352" s="62"/>
      <c r="Q352" s="63"/>
      <c r="R352" s="63"/>
      <c r="S352" s="62"/>
      <c r="T352" s="63"/>
      <c r="U352" s="63"/>
      <c r="V352" s="63"/>
      <c r="W352" s="62"/>
      <c r="X352" s="63"/>
      <c r="Y352" s="63"/>
      <c r="Z352" s="62"/>
      <c r="AA352" s="63"/>
      <c r="AB352" s="63"/>
      <c r="AC352" s="62"/>
      <c r="AD352" s="63"/>
      <c r="AE352" s="63"/>
      <c r="AF352" s="63"/>
      <c r="AG352" s="62"/>
      <c r="AH352" s="61"/>
      <c r="AI352" s="8" t="s">
        <v>263</v>
      </c>
      <c r="AJ352" s="8" t="s">
        <v>26</v>
      </c>
      <c r="AK352" s="8" t="s">
        <v>124</v>
      </c>
      <c r="AL352" s="38">
        <v>0</v>
      </c>
      <c r="AM352" s="18"/>
      <c r="AN352" s="18"/>
      <c r="AO352" s="7"/>
      <c r="AP352" s="84"/>
      <c r="AQ352" s="81"/>
      <c r="AR352" s="81"/>
      <c r="AS352" s="81"/>
    </row>
    <row r="353" spans="1:45" s="1" customFormat="1" x14ac:dyDescent="0.25">
      <c r="A353" s="61"/>
      <c r="B353" s="61"/>
      <c r="C353" s="111"/>
      <c r="D353" s="111"/>
      <c r="E353" s="66"/>
      <c r="F353" s="63"/>
      <c r="G353" s="62"/>
      <c r="H353" s="63"/>
      <c r="I353" s="63"/>
      <c r="J353" s="62"/>
      <c r="K353" s="63"/>
      <c r="L353" s="63"/>
      <c r="M353" s="62"/>
      <c r="N353" s="63"/>
      <c r="O353" s="63"/>
      <c r="P353" s="62"/>
      <c r="Q353" s="63"/>
      <c r="R353" s="63"/>
      <c r="S353" s="62"/>
      <c r="T353" s="63"/>
      <c r="U353" s="63"/>
      <c r="V353" s="63"/>
      <c r="W353" s="62"/>
      <c r="X353" s="63"/>
      <c r="Y353" s="63"/>
      <c r="Z353" s="62"/>
      <c r="AA353" s="63"/>
      <c r="AB353" s="63"/>
      <c r="AC353" s="62"/>
      <c r="AD353" s="63"/>
      <c r="AE353" s="63"/>
      <c r="AF353" s="63"/>
      <c r="AG353" s="62"/>
      <c r="AH353" s="61"/>
      <c r="AI353" s="8" t="s">
        <v>264</v>
      </c>
      <c r="AJ353" s="8" t="s">
        <v>23</v>
      </c>
      <c r="AK353" s="8" t="s">
        <v>265</v>
      </c>
      <c r="AL353" s="38">
        <v>0</v>
      </c>
      <c r="AM353" s="18"/>
      <c r="AN353" s="18"/>
      <c r="AO353" s="7"/>
      <c r="AP353" s="84"/>
      <c r="AQ353" s="81"/>
      <c r="AR353" s="81"/>
      <c r="AS353" s="81"/>
    </row>
    <row r="354" spans="1:45" s="1" customFormat="1" x14ac:dyDescent="0.25">
      <c r="A354" s="61"/>
      <c r="B354" s="61"/>
      <c r="C354" s="111"/>
      <c r="D354" s="111"/>
      <c r="E354" s="66"/>
      <c r="F354" s="63"/>
      <c r="G354" s="62"/>
      <c r="H354" s="63"/>
      <c r="I354" s="63"/>
      <c r="J354" s="62"/>
      <c r="K354" s="63"/>
      <c r="L354" s="63"/>
      <c r="M354" s="62"/>
      <c r="N354" s="63"/>
      <c r="O354" s="63"/>
      <c r="P354" s="62"/>
      <c r="Q354" s="63"/>
      <c r="R354" s="63"/>
      <c r="S354" s="62"/>
      <c r="T354" s="63"/>
      <c r="U354" s="63"/>
      <c r="V354" s="63"/>
      <c r="W354" s="62"/>
      <c r="X354" s="63"/>
      <c r="Y354" s="63"/>
      <c r="Z354" s="62"/>
      <c r="AA354" s="63"/>
      <c r="AB354" s="63"/>
      <c r="AC354" s="62"/>
      <c r="AD354" s="63"/>
      <c r="AE354" s="63"/>
      <c r="AF354" s="63"/>
      <c r="AG354" s="62"/>
      <c r="AH354" s="61"/>
      <c r="AI354" s="8" t="s">
        <v>266</v>
      </c>
      <c r="AJ354" s="8" t="s">
        <v>23</v>
      </c>
      <c r="AK354" s="8" t="s">
        <v>132</v>
      </c>
      <c r="AL354" s="38">
        <v>0</v>
      </c>
      <c r="AM354" s="18"/>
      <c r="AN354" s="18"/>
      <c r="AO354" s="7"/>
      <c r="AP354" s="84"/>
      <c r="AQ354" s="81"/>
      <c r="AR354" s="81"/>
      <c r="AS354" s="81"/>
    </row>
    <row r="355" spans="1:45" s="1" customFormat="1" x14ac:dyDescent="0.25">
      <c r="A355" s="61"/>
      <c r="B355" s="61"/>
      <c r="C355" s="111"/>
      <c r="D355" s="111"/>
      <c r="E355" s="66"/>
      <c r="F355" s="63"/>
      <c r="G355" s="62"/>
      <c r="H355" s="63"/>
      <c r="I355" s="63"/>
      <c r="J355" s="62"/>
      <c r="K355" s="63"/>
      <c r="L355" s="63"/>
      <c r="M355" s="62"/>
      <c r="N355" s="63"/>
      <c r="O355" s="63"/>
      <c r="P355" s="62"/>
      <c r="Q355" s="63"/>
      <c r="R355" s="63"/>
      <c r="S355" s="62"/>
      <c r="T355" s="63"/>
      <c r="U355" s="63"/>
      <c r="V355" s="63"/>
      <c r="W355" s="62"/>
      <c r="X355" s="63"/>
      <c r="Y355" s="63"/>
      <c r="Z355" s="62"/>
      <c r="AA355" s="63"/>
      <c r="AB355" s="63"/>
      <c r="AC355" s="62"/>
      <c r="AD355" s="63"/>
      <c r="AE355" s="63"/>
      <c r="AF355" s="63"/>
      <c r="AG355" s="62"/>
      <c r="AH355" s="61"/>
      <c r="AI355" s="8" t="s">
        <v>267</v>
      </c>
      <c r="AJ355" s="8" t="s">
        <v>23</v>
      </c>
      <c r="AK355" s="8" t="s">
        <v>265</v>
      </c>
      <c r="AL355" s="38">
        <v>0</v>
      </c>
      <c r="AM355" s="18"/>
      <c r="AN355" s="18"/>
      <c r="AO355" s="7"/>
      <c r="AP355" s="84"/>
      <c r="AQ355" s="81"/>
      <c r="AR355" s="81"/>
      <c r="AS355" s="81"/>
    </row>
    <row r="356" spans="1:45" s="1" customFormat="1" x14ac:dyDescent="0.25">
      <c r="A356" s="61"/>
      <c r="B356" s="61"/>
      <c r="C356" s="111"/>
      <c r="D356" s="111"/>
      <c r="E356" s="66"/>
      <c r="F356" s="63"/>
      <c r="G356" s="62"/>
      <c r="H356" s="63"/>
      <c r="I356" s="63"/>
      <c r="J356" s="62"/>
      <c r="K356" s="63"/>
      <c r="L356" s="63"/>
      <c r="M356" s="62"/>
      <c r="N356" s="63"/>
      <c r="O356" s="63"/>
      <c r="P356" s="62"/>
      <c r="Q356" s="63"/>
      <c r="R356" s="63"/>
      <c r="S356" s="62"/>
      <c r="T356" s="63"/>
      <c r="U356" s="63"/>
      <c r="V356" s="63"/>
      <c r="W356" s="62"/>
      <c r="X356" s="63"/>
      <c r="Y356" s="63"/>
      <c r="Z356" s="62"/>
      <c r="AA356" s="63"/>
      <c r="AB356" s="63"/>
      <c r="AC356" s="62"/>
      <c r="AD356" s="63"/>
      <c r="AE356" s="63"/>
      <c r="AF356" s="63"/>
      <c r="AG356" s="62"/>
      <c r="AH356" s="61"/>
      <c r="AI356" s="8" t="s">
        <v>268</v>
      </c>
      <c r="AJ356" s="8" t="s">
        <v>26</v>
      </c>
      <c r="AK356" s="8" t="s">
        <v>100</v>
      </c>
      <c r="AL356" s="38">
        <v>0</v>
      </c>
      <c r="AM356" s="18"/>
      <c r="AN356" s="18"/>
      <c r="AO356" s="7"/>
      <c r="AP356" s="84"/>
      <c r="AQ356" s="81"/>
      <c r="AR356" s="81"/>
      <c r="AS356" s="81"/>
    </row>
    <row r="357" spans="1:45" s="1" customFormat="1" x14ac:dyDescent="0.25">
      <c r="A357" s="61"/>
      <c r="B357" s="61"/>
      <c r="C357" s="111"/>
      <c r="D357" s="111"/>
      <c r="E357" s="66"/>
      <c r="F357" s="63"/>
      <c r="G357" s="62"/>
      <c r="H357" s="63"/>
      <c r="I357" s="63"/>
      <c r="J357" s="62"/>
      <c r="K357" s="63"/>
      <c r="L357" s="63"/>
      <c r="M357" s="62"/>
      <c r="N357" s="63"/>
      <c r="O357" s="63"/>
      <c r="P357" s="62"/>
      <c r="Q357" s="63"/>
      <c r="R357" s="63"/>
      <c r="S357" s="62"/>
      <c r="T357" s="63"/>
      <c r="U357" s="63"/>
      <c r="V357" s="63"/>
      <c r="W357" s="62"/>
      <c r="X357" s="63"/>
      <c r="Y357" s="63"/>
      <c r="Z357" s="62"/>
      <c r="AA357" s="63"/>
      <c r="AB357" s="63"/>
      <c r="AC357" s="62"/>
      <c r="AD357" s="63"/>
      <c r="AE357" s="63"/>
      <c r="AF357" s="63"/>
      <c r="AG357" s="62"/>
      <c r="AH357" s="61"/>
      <c r="AI357" s="8" t="s">
        <v>269</v>
      </c>
      <c r="AJ357" s="8" t="s">
        <v>31</v>
      </c>
      <c r="AK357" s="8" t="s">
        <v>164</v>
      </c>
      <c r="AL357" s="38">
        <v>0</v>
      </c>
      <c r="AM357" s="18"/>
      <c r="AN357" s="18"/>
      <c r="AO357" s="7"/>
      <c r="AP357" s="84"/>
      <c r="AQ357" s="81"/>
      <c r="AR357" s="81"/>
      <c r="AS357" s="81"/>
    </row>
    <row r="358" spans="1:45" s="1" customFormat="1" x14ac:dyDescent="0.25">
      <c r="A358" s="61"/>
      <c r="B358" s="61"/>
      <c r="C358" s="111"/>
      <c r="D358" s="111"/>
      <c r="E358" s="66"/>
      <c r="F358" s="63"/>
      <c r="G358" s="62"/>
      <c r="H358" s="63"/>
      <c r="I358" s="63"/>
      <c r="J358" s="62"/>
      <c r="K358" s="63"/>
      <c r="L358" s="63"/>
      <c r="M358" s="62"/>
      <c r="N358" s="63"/>
      <c r="O358" s="63"/>
      <c r="P358" s="62"/>
      <c r="Q358" s="63"/>
      <c r="R358" s="63"/>
      <c r="S358" s="62"/>
      <c r="T358" s="63"/>
      <c r="U358" s="63"/>
      <c r="V358" s="63"/>
      <c r="W358" s="62"/>
      <c r="X358" s="63"/>
      <c r="Y358" s="63"/>
      <c r="Z358" s="62"/>
      <c r="AA358" s="63"/>
      <c r="AB358" s="63"/>
      <c r="AC358" s="62"/>
      <c r="AD358" s="63"/>
      <c r="AE358" s="63"/>
      <c r="AF358" s="63"/>
      <c r="AG358" s="62"/>
      <c r="AH358" s="61"/>
      <c r="AI358" s="8" t="s">
        <v>270</v>
      </c>
      <c r="AJ358" s="8" t="s">
        <v>26</v>
      </c>
      <c r="AK358" s="8" t="s">
        <v>79</v>
      </c>
      <c r="AL358" s="38">
        <v>0</v>
      </c>
      <c r="AM358" s="18"/>
      <c r="AN358" s="18"/>
      <c r="AO358" s="7"/>
      <c r="AP358" s="84"/>
      <c r="AQ358" s="81"/>
      <c r="AR358" s="81"/>
      <c r="AS358" s="81"/>
    </row>
    <row r="359" spans="1:45" s="1" customFormat="1" x14ac:dyDescent="0.25">
      <c r="A359" s="61"/>
      <c r="B359" s="61"/>
      <c r="C359" s="111"/>
      <c r="D359" s="111"/>
      <c r="E359" s="66"/>
      <c r="F359" s="63"/>
      <c r="G359" s="62"/>
      <c r="H359" s="63"/>
      <c r="I359" s="63"/>
      <c r="J359" s="62"/>
      <c r="K359" s="63"/>
      <c r="L359" s="63"/>
      <c r="M359" s="62"/>
      <c r="N359" s="63"/>
      <c r="O359" s="63"/>
      <c r="P359" s="62"/>
      <c r="Q359" s="63"/>
      <c r="R359" s="63"/>
      <c r="S359" s="62"/>
      <c r="T359" s="63"/>
      <c r="U359" s="63"/>
      <c r="V359" s="63"/>
      <c r="W359" s="62"/>
      <c r="X359" s="63"/>
      <c r="Y359" s="63"/>
      <c r="Z359" s="62"/>
      <c r="AA359" s="63"/>
      <c r="AB359" s="63"/>
      <c r="AC359" s="62"/>
      <c r="AD359" s="63"/>
      <c r="AE359" s="63"/>
      <c r="AF359" s="63"/>
      <c r="AG359" s="62"/>
      <c r="AH359" s="61"/>
      <c r="AI359" s="8" t="s">
        <v>271</v>
      </c>
      <c r="AJ359" s="8" t="s">
        <v>23</v>
      </c>
      <c r="AK359" s="8" t="s">
        <v>79</v>
      </c>
      <c r="AL359" s="38">
        <v>0</v>
      </c>
      <c r="AM359" s="18"/>
      <c r="AN359" s="18"/>
      <c r="AO359" s="7"/>
      <c r="AP359" s="84"/>
      <c r="AQ359" s="81"/>
      <c r="AR359" s="81"/>
      <c r="AS359" s="81"/>
    </row>
    <row r="360" spans="1:45" s="1" customFormat="1" x14ac:dyDescent="0.25">
      <c r="A360" s="61"/>
      <c r="B360" s="61"/>
      <c r="C360" s="111"/>
      <c r="D360" s="111"/>
      <c r="E360" s="66"/>
      <c r="F360" s="63"/>
      <c r="G360" s="62"/>
      <c r="H360" s="63"/>
      <c r="I360" s="63"/>
      <c r="J360" s="62"/>
      <c r="K360" s="63"/>
      <c r="L360" s="63"/>
      <c r="M360" s="62"/>
      <c r="N360" s="63"/>
      <c r="O360" s="63"/>
      <c r="P360" s="62"/>
      <c r="Q360" s="63"/>
      <c r="R360" s="63"/>
      <c r="S360" s="62"/>
      <c r="T360" s="63"/>
      <c r="U360" s="63"/>
      <c r="V360" s="63"/>
      <c r="W360" s="62"/>
      <c r="X360" s="63"/>
      <c r="Y360" s="63"/>
      <c r="Z360" s="62"/>
      <c r="AA360" s="63"/>
      <c r="AB360" s="63"/>
      <c r="AC360" s="62"/>
      <c r="AD360" s="63"/>
      <c r="AE360" s="63"/>
      <c r="AF360" s="63"/>
      <c r="AG360" s="62"/>
      <c r="AH360" s="61"/>
      <c r="AI360" s="8" t="s">
        <v>272</v>
      </c>
      <c r="AJ360" s="8" t="s">
        <v>23</v>
      </c>
      <c r="AK360" s="8" t="s">
        <v>79</v>
      </c>
      <c r="AL360" s="38">
        <v>0</v>
      </c>
      <c r="AM360" s="18"/>
      <c r="AN360" s="18"/>
      <c r="AO360" s="7"/>
      <c r="AP360" s="84"/>
      <c r="AQ360" s="81"/>
      <c r="AR360" s="81"/>
      <c r="AS360" s="81"/>
    </row>
    <row r="361" spans="1:45" x14ac:dyDescent="0.25">
      <c r="A361" s="61"/>
      <c r="B361" s="61"/>
      <c r="C361" s="112"/>
      <c r="D361" s="112"/>
      <c r="E361" s="66"/>
      <c r="F361" s="63"/>
      <c r="G361" s="62"/>
      <c r="H361" s="63"/>
      <c r="I361" s="63"/>
      <c r="J361" s="62"/>
      <c r="K361" s="63"/>
      <c r="L361" s="63"/>
      <c r="M361" s="62"/>
      <c r="N361" s="63"/>
      <c r="O361" s="63"/>
      <c r="P361" s="62"/>
      <c r="Q361" s="63"/>
      <c r="R361" s="63"/>
      <c r="S361" s="62"/>
      <c r="T361" s="63"/>
      <c r="U361" s="63"/>
      <c r="V361" s="63"/>
      <c r="W361" s="62"/>
      <c r="X361" s="63"/>
      <c r="Y361" s="63"/>
      <c r="Z361" s="62"/>
      <c r="AA361" s="63"/>
      <c r="AB361" s="63"/>
      <c r="AC361" s="62"/>
      <c r="AD361" s="63"/>
      <c r="AE361" s="63"/>
      <c r="AF361" s="63"/>
      <c r="AG361" s="62"/>
      <c r="AH361" s="61"/>
      <c r="AI361" s="8"/>
      <c r="AJ361" s="8"/>
      <c r="AK361" s="8"/>
      <c r="AL361" s="17"/>
      <c r="AM361" s="18"/>
      <c r="AN361" s="18"/>
      <c r="AO361" s="7"/>
      <c r="AP361" s="85"/>
      <c r="AQ361" s="81"/>
      <c r="AR361" s="81"/>
      <c r="AS361" s="81"/>
    </row>
    <row r="362" spans="1:45" x14ac:dyDescent="0.25">
      <c r="A362" s="61">
        <v>2</v>
      </c>
      <c r="B362" s="61" t="s">
        <v>44</v>
      </c>
      <c r="C362" s="110" t="s">
        <v>273</v>
      </c>
      <c r="D362" s="110" t="s">
        <v>53</v>
      </c>
      <c r="E362" s="66">
        <v>45436</v>
      </c>
      <c r="F362" s="63">
        <f>+WORKDAY.INTL(E362,G362-1,1,[12]Festivos!$A$1:$S$1)</f>
        <v>45456</v>
      </c>
      <c r="G362" s="62">
        <v>13</v>
      </c>
      <c r="H362" s="63">
        <f>WORKDAY(F362,1,[12]Festivos!$A$1:$S$1)</f>
        <v>45457</v>
      </c>
      <c r="I362" s="63">
        <f>+WORKDAY.INTL(H362,J362-1,1,[12]Festivos!$A$1:$S$1)</f>
        <v>45461</v>
      </c>
      <c r="J362" s="62">
        <v>3</v>
      </c>
      <c r="K362" s="63">
        <f>WORKDAY(I362,1,[12]Festivos!$A$1:$S$1)</f>
        <v>45462</v>
      </c>
      <c r="L362" s="63">
        <f>+WORKDAY.INTL(K362,M362-1,1,[12]Festivos!$A$1:$S$1)</f>
        <v>45483</v>
      </c>
      <c r="M362" s="62">
        <v>15</v>
      </c>
      <c r="N362" s="63">
        <f>WORKDAY(L362,1,[12]Festivos!$A$1:$S$1)</f>
        <v>45484</v>
      </c>
      <c r="O362" s="63">
        <f>+WORKDAY.INTL(N362,P362-1,1,[12]Festivos!$A$1:$S$1)</f>
        <v>45491</v>
      </c>
      <c r="P362" s="62">
        <v>6</v>
      </c>
      <c r="Q362" s="63">
        <f>WORKDAY(O362,1,[12]Festivos!$A$1:$S$1)</f>
        <v>45492</v>
      </c>
      <c r="R362" s="63">
        <f>+WORKDAY.INTL(Q362,S362-1,1,[12]Festivos!$A$1:$S$1)</f>
        <v>45498</v>
      </c>
      <c r="S362" s="62">
        <v>5</v>
      </c>
      <c r="T362" s="63">
        <f>+R362</f>
        <v>45498</v>
      </c>
      <c r="U362" s="63">
        <f>WORKDAY(T362,1,[12]Festivos!$A$1:$S$1)</f>
        <v>45499</v>
      </c>
      <c r="V362" s="63">
        <f>+WORKDAY.INTL(U362,W362-1,1,[12]Festivos!$A$1:$S$1)</f>
        <v>45506</v>
      </c>
      <c r="W362" s="62">
        <v>6</v>
      </c>
      <c r="X362" s="63">
        <f>WORKDAY(V362,1,[12]Festivos!$A$1:$S$1)</f>
        <v>45509</v>
      </c>
      <c r="Y362" s="63">
        <f>+WORKDAY.INTL(X362,Z362-1,1,[12]Festivos!$A$1:$S$1)</f>
        <v>45516</v>
      </c>
      <c r="Z362" s="62">
        <v>5</v>
      </c>
      <c r="AA362" s="63">
        <f>WORKDAY(Y362,1,[12]Festivos!$A$1:$S$1)</f>
        <v>45517</v>
      </c>
      <c r="AB362" s="63">
        <f>+WORKDAY.INTL(AA362,AC362-1,1,[12]Festivos!$A$1:$S$1)</f>
        <v>45520</v>
      </c>
      <c r="AC362" s="62">
        <v>4</v>
      </c>
      <c r="AD362" s="63">
        <f>+AB362</f>
        <v>45520</v>
      </c>
      <c r="AE362" s="63">
        <f>WORKDAY(AD362,1,[12]Festivos!$A$1:$S$1)</f>
        <v>45524</v>
      </c>
      <c r="AF362" s="63">
        <f>+WORKDAY.INTL(AE362,AG362-1,1,[12]Festivos!$A$1:$S$1)</f>
        <v>45525</v>
      </c>
      <c r="AG362" s="62">
        <v>2</v>
      </c>
      <c r="AH362" s="61">
        <v>11</v>
      </c>
      <c r="AI362" s="8" t="s">
        <v>261</v>
      </c>
      <c r="AJ362" s="8" t="s">
        <v>23</v>
      </c>
      <c r="AK362" s="8" t="s">
        <v>100</v>
      </c>
      <c r="AL362" s="17"/>
      <c r="AM362" s="18"/>
      <c r="AN362" s="18"/>
      <c r="AO362" s="7"/>
      <c r="AP362" s="84">
        <f>+G362+J362+M362+P362+S362+W362+Z362+AC362+AG362+2</f>
        <v>61</v>
      </c>
      <c r="AQ362" s="81">
        <f>+(G362+J362)/AP362</f>
        <v>0.26229508196721313</v>
      </c>
      <c r="AR362" s="81">
        <f>+M362/AP362</f>
        <v>0.24590163934426229</v>
      </c>
      <c r="AS362" s="81">
        <f>+(P362+S362+W362+Z362+AC362+AG362+2)/AP362</f>
        <v>0.49180327868852458</v>
      </c>
    </row>
    <row r="363" spans="1:45" x14ac:dyDescent="0.25">
      <c r="A363" s="61"/>
      <c r="B363" s="61"/>
      <c r="C363" s="111"/>
      <c r="D363" s="111"/>
      <c r="E363" s="66"/>
      <c r="F363" s="63"/>
      <c r="G363" s="62"/>
      <c r="H363" s="63"/>
      <c r="I363" s="63"/>
      <c r="J363" s="62"/>
      <c r="K363" s="63"/>
      <c r="L363" s="63"/>
      <c r="M363" s="62"/>
      <c r="N363" s="63"/>
      <c r="O363" s="63"/>
      <c r="P363" s="62"/>
      <c r="Q363" s="63"/>
      <c r="R363" s="63"/>
      <c r="S363" s="62"/>
      <c r="T363" s="63"/>
      <c r="U363" s="63"/>
      <c r="V363" s="63"/>
      <c r="W363" s="62"/>
      <c r="X363" s="63"/>
      <c r="Y363" s="63"/>
      <c r="Z363" s="62"/>
      <c r="AA363" s="63"/>
      <c r="AB363" s="63"/>
      <c r="AC363" s="62"/>
      <c r="AD363" s="63"/>
      <c r="AE363" s="63"/>
      <c r="AF363" s="63"/>
      <c r="AG363" s="62"/>
      <c r="AH363" s="61"/>
      <c r="AI363" s="8" t="s">
        <v>262</v>
      </c>
      <c r="AJ363" s="8" t="s">
        <v>26</v>
      </c>
      <c r="AK363" s="8" t="s">
        <v>100</v>
      </c>
      <c r="AL363" s="17"/>
      <c r="AM363" s="18"/>
      <c r="AN363" s="18"/>
      <c r="AO363" s="7"/>
      <c r="AP363" s="84"/>
      <c r="AQ363" s="81"/>
      <c r="AR363" s="81"/>
      <c r="AS363" s="81"/>
    </row>
    <row r="364" spans="1:45" x14ac:dyDescent="0.25">
      <c r="A364" s="61"/>
      <c r="B364" s="61"/>
      <c r="C364" s="111"/>
      <c r="D364" s="111"/>
      <c r="E364" s="66"/>
      <c r="F364" s="63"/>
      <c r="G364" s="62"/>
      <c r="H364" s="63"/>
      <c r="I364" s="63"/>
      <c r="J364" s="62"/>
      <c r="K364" s="63"/>
      <c r="L364" s="63"/>
      <c r="M364" s="62"/>
      <c r="N364" s="63"/>
      <c r="O364" s="63"/>
      <c r="P364" s="62"/>
      <c r="Q364" s="63"/>
      <c r="R364" s="63"/>
      <c r="S364" s="62"/>
      <c r="T364" s="63"/>
      <c r="U364" s="63"/>
      <c r="V364" s="63"/>
      <c r="W364" s="62"/>
      <c r="X364" s="63"/>
      <c r="Y364" s="63"/>
      <c r="Z364" s="62"/>
      <c r="AA364" s="63"/>
      <c r="AB364" s="63"/>
      <c r="AC364" s="62"/>
      <c r="AD364" s="63"/>
      <c r="AE364" s="63"/>
      <c r="AF364" s="63"/>
      <c r="AG364" s="62"/>
      <c r="AH364" s="61"/>
      <c r="AI364" s="8" t="s">
        <v>263</v>
      </c>
      <c r="AJ364" s="8" t="s">
        <v>26</v>
      </c>
      <c r="AK364" s="8" t="s">
        <v>124</v>
      </c>
      <c r="AL364" s="17"/>
      <c r="AM364" s="18"/>
      <c r="AN364" s="18"/>
      <c r="AO364" s="7"/>
      <c r="AP364" s="84"/>
      <c r="AQ364" s="81"/>
      <c r="AR364" s="81"/>
      <c r="AS364" s="81"/>
    </row>
    <row r="365" spans="1:45" x14ac:dyDescent="0.25">
      <c r="A365" s="61"/>
      <c r="B365" s="61"/>
      <c r="C365" s="111"/>
      <c r="D365" s="111"/>
      <c r="E365" s="66"/>
      <c r="F365" s="63"/>
      <c r="G365" s="62"/>
      <c r="H365" s="63"/>
      <c r="I365" s="63"/>
      <c r="J365" s="62"/>
      <c r="K365" s="63"/>
      <c r="L365" s="63"/>
      <c r="M365" s="62"/>
      <c r="N365" s="63"/>
      <c r="O365" s="63"/>
      <c r="P365" s="62"/>
      <c r="Q365" s="63"/>
      <c r="R365" s="63"/>
      <c r="S365" s="62"/>
      <c r="T365" s="63"/>
      <c r="U365" s="63"/>
      <c r="V365" s="63"/>
      <c r="W365" s="62"/>
      <c r="X365" s="63"/>
      <c r="Y365" s="63"/>
      <c r="Z365" s="62"/>
      <c r="AA365" s="63"/>
      <c r="AB365" s="63"/>
      <c r="AC365" s="62"/>
      <c r="AD365" s="63"/>
      <c r="AE365" s="63"/>
      <c r="AF365" s="63"/>
      <c r="AG365" s="62"/>
      <c r="AH365" s="61"/>
      <c r="AI365" s="8" t="s">
        <v>264</v>
      </c>
      <c r="AJ365" s="8" t="s">
        <v>23</v>
      </c>
      <c r="AK365" s="8" t="s">
        <v>265</v>
      </c>
      <c r="AL365" s="17"/>
      <c r="AM365" s="18"/>
      <c r="AN365" s="18"/>
      <c r="AO365" s="7"/>
      <c r="AP365" s="84"/>
      <c r="AQ365" s="81"/>
      <c r="AR365" s="81"/>
      <c r="AS365" s="81"/>
    </row>
    <row r="366" spans="1:45" x14ac:dyDescent="0.25">
      <c r="A366" s="61"/>
      <c r="B366" s="61"/>
      <c r="C366" s="111"/>
      <c r="D366" s="111"/>
      <c r="E366" s="66"/>
      <c r="F366" s="63"/>
      <c r="G366" s="62"/>
      <c r="H366" s="63"/>
      <c r="I366" s="63"/>
      <c r="J366" s="62"/>
      <c r="K366" s="63"/>
      <c r="L366" s="63"/>
      <c r="M366" s="62"/>
      <c r="N366" s="63"/>
      <c r="O366" s="63"/>
      <c r="P366" s="62"/>
      <c r="Q366" s="63"/>
      <c r="R366" s="63"/>
      <c r="S366" s="62"/>
      <c r="T366" s="63"/>
      <c r="U366" s="63"/>
      <c r="V366" s="63"/>
      <c r="W366" s="62"/>
      <c r="X366" s="63"/>
      <c r="Y366" s="63"/>
      <c r="Z366" s="62"/>
      <c r="AA366" s="63"/>
      <c r="AB366" s="63"/>
      <c r="AC366" s="62"/>
      <c r="AD366" s="63"/>
      <c r="AE366" s="63"/>
      <c r="AF366" s="63"/>
      <c r="AG366" s="62"/>
      <c r="AH366" s="61"/>
      <c r="AI366" s="8" t="s">
        <v>266</v>
      </c>
      <c r="AJ366" s="8" t="s">
        <v>23</v>
      </c>
      <c r="AK366" s="8" t="s">
        <v>132</v>
      </c>
      <c r="AL366" s="17"/>
      <c r="AM366" s="18"/>
      <c r="AN366" s="18"/>
      <c r="AO366" s="7"/>
      <c r="AP366" s="84"/>
      <c r="AQ366" s="81"/>
      <c r="AR366" s="81"/>
      <c r="AS366" s="81"/>
    </row>
    <row r="367" spans="1:45" x14ac:dyDescent="0.25">
      <c r="A367" s="61"/>
      <c r="B367" s="61"/>
      <c r="C367" s="111"/>
      <c r="D367" s="111"/>
      <c r="E367" s="66"/>
      <c r="F367" s="63"/>
      <c r="G367" s="62"/>
      <c r="H367" s="63"/>
      <c r="I367" s="63"/>
      <c r="J367" s="62"/>
      <c r="K367" s="63"/>
      <c r="L367" s="63"/>
      <c r="M367" s="62"/>
      <c r="N367" s="63"/>
      <c r="O367" s="63"/>
      <c r="P367" s="62"/>
      <c r="Q367" s="63"/>
      <c r="R367" s="63"/>
      <c r="S367" s="62"/>
      <c r="T367" s="63"/>
      <c r="U367" s="63"/>
      <c r="V367" s="63"/>
      <c r="W367" s="62"/>
      <c r="X367" s="63"/>
      <c r="Y367" s="63"/>
      <c r="Z367" s="62"/>
      <c r="AA367" s="63"/>
      <c r="AB367" s="63"/>
      <c r="AC367" s="62"/>
      <c r="AD367" s="63"/>
      <c r="AE367" s="63"/>
      <c r="AF367" s="63"/>
      <c r="AG367" s="62"/>
      <c r="AH367" s="61"/>
      <c r="AI367" s="8" t="s">
        <v>267</v>
      </c>
      <c r="AJ367" s="8" t="s">
        <v>23</v>
      </c>
      <c r="AK367" s="8" t="s">
        <v>265</v>
      </c>
      <c r="AL367" s="17"/>
      <c r="AM367" s="18"/>
      <c r="AN367" s="18"/>
      <c r="AO367" s="7"/>
      <c r="AP367" s="84"/>
      <c r="AQ367" s="81"/>
      <c r="AR367" s="81"/>
      <c r="AS367" s="81"/>
    </row>
    <row r="368" spans="1:45" x14ac:dyDescent="0.25">
      <c r="A368" s="61"/>
      <c r="B368" s="61"/>
      <c r="C368" s="111"/>
      <c r="D368" s="111"/>
      <c r="E368" s="66"/>
      <c r="F368" s="63"/>
      <c r="G368" s="62"/>
      <c r="H368" s="63"/>
      <c r="I368" s="63"/>
      <c r="J368" s="62"/>
      <c r="K368" s="63"/>
      <c r="L368" s="63"/>
      <c r="M368" s="62"/>
      <c r="N368" s="63"/>
      <c r="O368" s="63"/>
      <c r="P368" s="62"/>
      <c r="Q368" s="63"/>
      <c r="R368" s="63"/>
      <c r="S368" s="62"/>
      <c r="T368" s="63"/>
      <c r="U368" s="63"/>
      <c r="V368" s="63"/>
      <c r="W368" s="62"/>
      <c r="X368" s="63"/>
      <c r="Y368" s="63"/>
      <c r="Z368" s="62"/>
      <c r="AA368" s="63"/>
      <c r="AB368" s="63"/>
      <c r="AC368" s="62"/>
      <c r="AD368" s="63"/>
      <c r="AE368" s="63"/>
      <c r="AF368" s="63"/>
      <c r="AG368" s="62"/>
      <c r="AH368" s="61"/>
      <c r="AI368" s="8" t="s">
        <v>268</v>
      </c>
      <c r="AJ368" s="8" t="s">
        <v>26</v>
      </c>
      <c r="AK368" s="8" t="s">
        <v>100</v>
      </c>
      <c r="AL368" s="17"/>
      <c r="AM368" s="18"/>
      <c r="AN368" s="18"/>
      <c r="AO368" s="7"/>
      <c r="AP368" s="84"/>
      <c r="AQ368" s="81"/>
      <c r="AR368" s="81"/>
      <c r="AS368" s="81"/>
    </row>
    <row r="369" spans="1:45" x14ac:dyDescent="0.25">
      <c r="A369" s="61"/>
      <c r="B369" s="61"/>
      <c r="C369" s="111"/>
      <c r="D369" s="111"/>
      <c r="E369" s="66"/>
      <c r="F369" s="63"/>
      <c r="G369" s="62"/>
      <c r="H369" s="63"/>
      <c r="I369" s="63"/>
      <c r="J369" s="62"/>
      <c r="K369" s="63"/>
      <c r="L369" s="63"/>
      <c r="M369" s="62"/>
      <c r="N369" s="63"/>
      <c r="O369" s="63"/>
      <c r="P369" s="62"/>
      <c r="Q369" s="63"/>
      <c r="R369" s="63"/>
      <c r="S369" s="62"/>
      <c r="T369" s="63"/>
      <c r="U369" s="63"/>
      <c r="V369" s="63"/>
      <c r="W369" s="62"/>
      <c r="X369" s="63"/>
      <c r="Y369" s="63"/>
      <c r="Z369" s="62"/>
      <c r="AA369" s="63"/>
      <c r="AB369" s="63"/>
      <c r="AC369" s="62"/>
      <c r="AD369" s="63"/>
      <c r="AE369" s="63"/>
      <c r="AF369" s="63"/>
      <c r="AG369" s="62"/>
      <c r="AH369" s="61"/>
      <c r="AI369" s="8" t="s">
        <v>269</v>
      </c>
      <c r="AJ369" s="8" t="s">
        <v>31</v>
      </c>
      <c r="AK369" s="8" t="s">
        <v>164</v>
      </c>
      <c r="AL369" s="17"/>
      <c r="AM369" s="18"/>
      <c r="AN369" s="18"/>
      <c r="AO369" s="7"/>
      <c r="AP369" s="84"/>
      <c r="AQ369" s="81"/>
      <c r="AR369" s="81"/>
      <c r="AS369" s="81"/>
    </row>
    <row r="370" spans="1:45" x14ac:dyDescent="0.25">
      <c r="A370" s="61"/>
      <c r="B370" s="61"/>
      <c r="C370" s="111"/>
      <c r="D370" s="111"/>
      <c r="E370" s="66"/>
      <c r="F370" s="63"/>
      <c r="G370" s="62"/>
      <c r="H370" s="63"/>
      <c r="I370" s="63"/>
      <c r="J370" s="62"/>
      <c r="K370" s="63"/>
      <c r="L370" s="63"/>
      <c r="M370" s="62"/>
      <c r="N370" s="63"/>
      <c r="O370" s="63"/>
      <c r="P370" s="62"/>
      <c r="Q370" s="63"/>
      <c r="R370" s="63"/>
      <c r="S370" s="62"/>
      <c r="T370" s="63"/>
      <c r="U370" s="63"/>
      <c r="V370" s="63"/>
      <c r="W370" s="62"/>
      <c r="X370" s="63"/>
      <c r="Y370" s="63"/>
      <c r="Z370" s="62"/>
      <c r="AA370" s="63"/>
      <c r="AB370" s="63"/>
      <c r="AC370" s="62"/>
      <c r="AD370" s="63"/>
      <c r="AE370" s="63"/>
      <c r="AF370" s="63"/>
      <c r="AG370" s="62"/>
      <c r="AH370" s="61"/>
      <c r="AI370" s="8" t="s">
        <v>270</v>
      </c>
      <c r="AJ370" s="8" t="s">
        <v>26</v>
      </c>
      <c r="AK370" s="8" t="s">
        <v>79</v>
      </c>
      <c r="AL370" s="17"/>
      <c r="AM370" s="18"/>
      <c r="AN370" s="18"/>
      <c r="AO370" s="7"/>
      <c r="AP370" s="84"/>
      <c r="AQ370" s="81"/>
      <c r="AR370" s="81"/>
      <c r="AS370" s="81"/>
    </row>
    <row r="371" spans="1:45" x14ac:dyDescent="0.25">
      <c r="A371" s="61"/>
      <c r="B371" s="61"/>
      <c r="C371" s="111"/>
      <c r="D371" s="111"/>
      <c r="E371" s="66"/>
      <c r="F371" s="63"/>
      <c r="G371" s="62"/>
      <c r="H371" s="63"/>
      <c r="I371" s="63"/>
      <c r="J371" s="62"/>
      <c r="K371" s="63"/>
      <c r="L371" s="63"/>
      <c r="M371" s="62"/>
      <c r="N371" s="63"/>
      <c r="O371" s="63"/>
      <c r="P371" s="62"/>
      <c r="Q371" s="63"/>
      <c r="R371" s="63"/>
      <c r="S371" s="62"/>
      <c r="T371" s="63"/>
      <c r="U371" s="63"/>
      <c r="V371" s="63"/>
      <c r="W371" s="62"/>
      <c r="X371" s="63"/>
      <c r="Y371" s="63"/>
      <c r="Z371" s="62"/>
      <c r="AA371" s="63"/>
      <c r="AB371" s="63"/>
      <c r="AC371" s="62"/>
      <c r="AD371" s="63"/>
      <c r="AE371" s="63"/>
      <c r="AF371" s="63"/>
      <c r="AG371" s="62"/>
      <c r="AH371" s="61"/>
      <c r="AI371" s="8" t="s">
        <v>271</v>
      </c>
      <c r="AJ371" s="8" t="s">
        <v>23</v>
      </c>
      <c r="AK371" s="8" t="s">
        <v>79</v>
      </c>
      <c r="AL371" s="17"/>
      <c r="AM371" s="18"/>
      <c r="AN371" s="18"/>
      <c r="AO371" s="7"/>
      <c r="AP371" s="84"/>
      <c r="AQ371" s="81"/>
      <c r="AR371" s="81"/>
      <c r="AS371" s="81"/>
    </row>
    <row r="372" spans="1:45" x14ac:dyDescent="0.25">
      <c r="A372" s="61"/>
      <c r="B372" s="61"/>
      <c r="C372" s="111"/>
      <c r="D372" s="111"/>
      <c r="E372" s="66"/>
      <c r="F372" s="63"/>
      <c r="G372" s="62"/>
      <c r="H372" s="63"/>
      <c r="I372" s="63"/>
      <c r="J372" s="62"/>
      <c r="K372" s="63"/>
      <c r="L372" s="63"/>
      <c r="M372" s="62"/>
      <c r="N372" s="63"/>
      <c r="O372" s="63"/>
      <c r="P372" s="62"/>
      <c r="Q372" s="63"/>
      <c r="R372" s="63"/>
      <c r="S372" s="62"/>
      <c r="T372" s="63"/>
      <c r="U372" s="63"/>
      <c r="V372" s="63"/>
      <c r="W372" s="62"/>
      <c r="X372" s="63"/>
      <c r="Y372" s="63"/>
      <c r="Z372" s="62"/>
      <c r="AA372" s="63"/>
      <c r="AB372" s="63"/>
      <c r="AC372" s="62"/>
      <c r="AD372" s="63"/>
      <c r="AE372" s="63"/>
      <c r="AF372" s="63"/>
      <c r="AG372" s="62"/>
      <c r="AH372" s="61"/>
      <c r="AI372" s="8" t="s">
        <v>272</v>
      </c>
      <c r="AJ372" s="8" t="s">
        <v>23</v>
      </c>
      <c r="AK372" s="8" t="s">
        <v>79</v>
      </c>
      <c r="AL372" s="17"/>
      <c r="AM372" s="18"/>
      <c r="AN372" s="18"/>
      <c r="AO372" s="7"/>
      <c r="AP372" s="84"/>
      <c r="AQ372" s="81"/>
      <c r="AR372" s="81"/>
      <c r="AS372" s="81"/>
    </row>
    <row r="373" spans="1:45" x14ac:dyDescent="0.25">
      <c r="A373" s="61"/>
      <c r="B373" s="61"/>
      <c r="C373" s="111"/>
      <c r="D373" s="111"/>
      <c r="E373" s="66"/>
      <c r="F373" s="63"/>
      <c r="G373" s="62"/>
      <c r="H373" s="63"/>
      <c r="I373" s="63"/>
      <c r="J373" s="62"/>
      <c r="K373" s="63"/>
      <c r="L373" s="63"/>
      <c r="M373" s="62"/>
      <c r="N373" s="63"/>
      <c r="O373" s="63"/>
      <c r="P373" s="62"/>
      <c r="Q373" s="63"/>
      <c r="R373" s="63"/>
      <c r="S373" s="62"/>
      <c r="T373" s="63"/>
      <c r="U373" s="63"/>
      <c r="V373" s="63"/>
      <c r="W373" s="62"/>
      <c r="X373" s="63"/>
      <c r="Y373" s="63"/>
      <c r="Z373" s="62"/>
      <c r="AA373" s="63"/>
      <c r="AB373" s="63"/>
      <c r="AC373" s="62"/>
      <c r="AD373" s="63"/>
      <c r="AE373" s="63"/>
      <c r="AF373" s="63"/>
      <c r="AG373" s="62"/>
      <c r="AH373" s="61"/>
      <c r="AI373" s="8"/>
      <c r="AJ373" s="8"/>
      <c r="AK373" s="8"/>
      <c r="AL373" s="17"/>
      <c r="AM373" s="18"/>
      <c r="AN373" s="18"/>
      <c r="AO373" s="7"/>
      <c r="AP373" s="84"/>
      <c r="AQ373" s="81"/>
      <c r="AR373" s="81"/>
      <c r="AS373" s="81"/>
    </row>
    <row r="374" spans="1:45" ht="15.6" customHeight="1" x14ac:dyDescent="0.25">
      <c r="A374" s="61"/>
      <c r="B374" s="61"/>
      <c r="C374" s="112"/>
      <c r="D374" s="112"/>
      <c r="E374" s="66"/>
      <c r="F374" s="63"/>
      <c r="G374" s="62"/>
      <c r="H374" s="63"/>
      <c r="I374" s="63"/>
      <c r="J374" s="62"/>
      <c r="K374" s="63"/>
      <c r="L374" s="63"/>
      <c r="M374" s="62"/>
      <c r="N374" s="63"/>
      <c r="O374" s="63"/>
      <c r="P374" s="62"/>
      <c r="Q374" s="63"/>
      <c r="R374" s="63"/>
      <c r="S374" s="62"/>
      <c r="T374" s="63"/>
      <c r="U374" s="63"/>
      <c r="V374" s="63"/>
      <c r="W374" s="62"/>
      <c r="X374" s="63"/>
      <c r="Y374" s="63"/>
      <c r="Z374" s="62"/>
      <c r="AA374" s="63"/>
      <c r="AB374" s="63"/>
      <c r="AC374" s="62"/>
      <c r="AD374" s="63"/>
      <c r="AE374" s="63"/>
      <c r="AF374" s="63"/>
      <c r="AG374" s="62"/>
      <c r="AH374" s="61"/>
      <c r="AI374" s="8"/>
      <c r="AJ374" s="8"/>
      <c r="AK374" s="8"/>
      <c r="AL374" s="17"/>
      <c r="AM374" s="18"/>
      <c r="AN374" s="18"/>
      <c r="AO374" s="7"/>
      <c r="AP374" s="85"/>
      <c r="AQ374" s="81"/>
      <c r="AR374" s="81"/>
      <c r="AS374" s="81"/>
    </row>
    <row r="375" spans="1:45" x14ac:dyDescent="0.25">
      <c r="A375" s="61">
        <v>3</v>
      </c>
      <c r="B375" s="61" t="s">
        <v>44</v>
      </c>
      <c r="C375" s="110" t="s">
        <v>274</v>
      </c>
      <c r="D375" s="110" t="s">
        <v>53</v>
      </c>
      <c r="E375" s="66">
        <v>45526</v>
      </c>
      <c r="F375" s="63">
        <f>+WORKDAY.INTL(E375,G375-1,1,[12]Festivos!$A$1:$S$1)</f>
        <v>45551</v>
      </c>
      <c r="G375" s="62">
        <v>18</v>
      </c>
      <c r="H375" s="63">
        <f>WORKDAY(F375,1,[12]Festivos!$A$1:$S$1)</f>
        <v>45552</v>
      </c>
      <c r="I375" s="63">
        <f>+WORKDAY.INTL(H375,J375-1,1,[12]Festivos!$A$1:$S$1)</f>
        <v>45554</v>
      </c>
      <c r="J375" s="62">
        <v>3</v>
      </c>
      <c r="K375" s="63">
        <f>WORKDAY(I375,1,[12]Festivos!$A$1:$S$1)</f>
        <v>45555</v>
      </c>
      <c r="L375" s="63">
        <f>+WORKDAY.INTL(K375,M375-1,1,[12]Festivos!$A$1:$S$1)</f>
        <v>45586</v>
      </c>
      <c r="M375" s="62">
        <v>21</v>
      </c>
      <c r="N375" s="63">
        <f>WORKDAY(L375,1,[12]Festivos!$A$1:$S$1)</f>
        <v>45587</v>
      </c>
      <c r="O375" s="63">
        <f>+WORKDAY.INTL(N375,P375-1,1,[12]Festivos!$A$1:$S$1)</f>
        <v>45594</v>
      </c>
      <c r="P375" s="62">
        <v>6</v>
      </c>
      <c r="Q375" s="63">
        <f>WORKDAY(O375,1,[12]Festivos!$A$1:$S$1)</f>
        <v>45595</v>
      </c>
      <c r="R375" s="63">
        <f>+WORKDAY.INTL(Q375,S375-1,1,[12]Festivos!$A$1:$S$1)</f>
        <v>45602</v>
      </c>
      <c r="S375" s="62">
        <v>5</v>
      </c>
      <c r="T375" s="63">
        <f>+R375</f>
        <v>45602</v>
      </c>
      <c r="U375" s="63">
        <f>WORKDAY(T375,1,[12]Festivos!$A$1:$S$1)</f>
        <v>45603</v>
      </c>
      <c r="V375" s="63">
        <f>+WORKDAY.INTL(U375,W375-1,1,[12]Festivos!$A$1:$S$1)</f>
        <v>45615</v>
      </c>
      <c r="W375" s="62">
        <v>8</v>
      </c>
      <c r="X375" s="63">
        <f>WORKDAY(V375,1,[12]Festivos!$A$1:$S$1)</f>
        <v>45616</v>
      </c>
      <c r="Y375" s="63">
        <f>+WORKDAY.INTL(X375,Z375-1,1,[12]Festivos!$A$1:$S$1)</f>
        <v>45623</v>
      </c>
      <c r="Z375" s="62">
        <v>6</v>
      </c>
      <c r="AA375" s="63">
        <f>WORKDAY(Y375,1,[12]Festivos!$A$1:$S$1)</f>
        <v>45624</v>
      </c>
      <c r="AB375" s="63">
        <f>+WORKDAY.INTL(AA375,AC375-1,1,[12]Festivos!$A$1:$S$1)</f>
        <v>45630</v>
      </c>
      <c r="AC375" s="62">
        <v>5</v>
      </c>
      <c r="AD375" s="63">
        <f>+AB375</f>
        <v>45630</v>
      </c>
      <c r="AE375" s="63">
        <f>WORKDAY(AD375,1,[12]Festivos!$A$1:$S$1)</f>
        <v>45631</v>
      </c>
      <c r="AF375" s="63">
        <f>+WORKDAY.INTL(AE375,AG375-1,1,[12]Festivos!$A$1:$S$1)</f>
        <v>45632</v>
      </c>
      <c r="AG375" s="62">
        <v>2</v>
      </c>
      <c r="AH375" s="61">
        <v>11</v>
      </c>
      <c r="AI375" s="8" t="s">
        <v>261</v>
      </c>
      <c r="AJ375" s="8" t="s">
        <v>23</v>
      </c>
      <c r="AK375" s="8" t="s">
        <v>100</v>
      </c>
      <c r="AL375" s="38">
        <v>0</v>
      </c>
      <c r="AM375" s="18"/>
      <c r="AN375" s="18"/>
      <c r="AO375" s="7"/>
      <c r="AP375" s="84">
        <f>+G375+J375+M375+P375+S375+W375+Z375+AC375+AG375+2</f>
        <v>76</v>
      </c>
      <c r="AQ375" s="81">
        <f>+(G375+J375)/AP375</f>
        <v>0.27631578947368424</v>
      </c>
      <c r="AR375" s="81">
        <f>+M375/AP375</f>
        <v>0.27631578947368424</v>
      </c>
      <c r="AS375" s="81">
        <f>+(P375+S375+W375+Z375+AC375+AG375+2)/AP375</f>
        <v>0.44736842105263158</v>
      </c>
    </row>
    <row r="376" spans="1:45" x14ac:dyDescent="0.25">
      <c r="A376" s="61"/>
      <c r="B376" s="61"/>
      <c r="C376" s="111"/>
      <c r="D376" s="111"/>
      <c r="E376" s="66"/>
      <c r="F376" s="63"/>
      <c r="G376" s="62"/>
      <c r="H376" s="63"/>
      <c r="I376" s="63"/>
      <c r="J376" s="62"/>
      <c r="K376" s="63"/>
      <c r="L376" s="63"/>
      <c r="M376" s="62"/>
      <c r="N376" s="63"/>
      <c r="O376" s="63"/>
      <c r="P376" s="62"/>
      <c r="Q376" s="63"/>
      <c r="R376" s="63"/>
      <c r="S376" s="62"/>
      <c r="T376" s="63"/>
      <c r="U376" s="63"/>
      <c r="V376" s="63"/>
      <c r="W376" s="62"/>
      <c r="X376" s="63"/>
      <c r="Y376" s="63"/>
      <c r="Z376" s="62"/>
      <c r="AA376" s="63"/>
      <c r="AB376" s="63"/>
      <c r="AC376" s="62"/>
      <c r="AD376" s="63"/>
      <c r="AE376" s="63"/>
      <c r="AF376" s="63"/>
      <c r="AG376" s="62"/>
      <c r="AH376" s="61"/>
      <c r="AI376" s="8" t="s">
        <v>262</v>
      </c>
      <c r="AJ376" s="8" t="s">
        <v>26</v>
      </c>
      <c r="AK376" s="8" t="s">
        <v>100</v>
      </c>
      <c r="AL376" s="38">
        <v>0</v>
      </c>
      <c r="AM376" s="18"/>
      <c r="AN376" s="18"/>
      <c r="AO376" s="7"/>
      <c r="AP376" s="84"/>
      <c r="AQ376" s="81"/>
      <c r="AR376" s="81"/>
      <c r="AS376" s="81"/>
    </row>
    <row r="377" spans="1:45" x14ac:dyDescent="0.25">
      <c r="A377" s="61"/>
      <c r="B377" s="61"/>
      <c r="C377" s="111"/>
      <c r="D377" s="111"/>
      <c r="E377" s="66"/>
      <c r="F377" s="63"/>
      <c r="G377" s="62"/>
      <c r="H377" s="63"/>
      <c r="I377" s="63"/>
      <c r="J377" s="62"/>
      <c r="K377" s="63"/>
      <c r="L377" s="63"/>
      <c r="M377" s="62"/>
      <c r="N377" s="63"/>
      <c r="O377" s="63"/>
      <c r="P377" s="62"/>
      <c r="Q377" s="63"/>
      <c r="R377" s="63"/>
      <c r="S377" s="62"/>
      <c r="T377" s="63"/>
      <c r="U377" s="63"/>
      <c r="V377" s="63"/>
      <c r="W377" s="62"/>
      <c r="X377" s="63"/>
      <c r="Y377" s="63"/>
      <c r="Z377" s="62"/>
      <c r="AA377" s="63"/>
      <c r="AB377" s="63"/>
      <c r="AC377" s="62"/>
      <c r="AD377" s="63"/>
      <c r="AE377" s="63"/>
      <c r="AF377" s="63"/>
      <c r="AG377" s="62"/>
      <c r="AH377" s="61"/>
      <c r="AI377" s="8" t="s">
        <v>263</v>
      </c>
      <c r="AJ377" s="8" t="s">
        <v>26</v>
      </c>
      <c r="AK377" s="8" t="s">
        <v>124</v>
      </c>
      <c r="AL377" s="38">
        <v>5</v>
      </c>
      <c r="AM377" s="18">
        <v>45558</v>
      </c>
      <c r="AN377" s="18">
        <v>45562</v>
      </c>
      <c r="AO377" s="7">
        <v>5</v>
      </c>
      <c r="AP377" s="84"/>
      <c r="AQ377" s="81"/>
      <c r="AR377" s="81"/>
      <c r="AS377" s="81"/>
    </row>
    <row r="378" spans="1:45" x14ac:dyDescent="0.25">
      <c r="A378" s="61"/>
      <c r="B378" s="61"/>
      <c r="C378" s="111"/>
      <c r="D378" s="111"/>
      <c r="E378" s="66"/>
      <c r="F378" s="63"/>
      <c r="G378" s="62"/>
      <c r="H378" s="63"/>
      <c r="I378" s="63"/>
      <c r="J378" s="62"/>
      <c r="K378" s="63"/>
      <c r="L378" s="63"/>
      <c r="M378" s="62"/>
      <c r="N378" s="63"/>
      <c r="O378" s="63"/>
      <c r="P378" s="62"/>
      <c r="Q378" s="63"/>
      <c r="R378" s="63"/>
      <c r="S378" s="62"/>
      <c r="T378" s="63"/>
      <c r="U378" s="63"/>
      <c r="V378" s="63"/>
      <c r="W378" s="62"/>
      <c r="X378" s="63"/>
      <c r="Y378" s="63"/>
      <c r="Z378" s="62"/>
      <c r="AA378" s="63"/>
      <c r="AB378" s="63"/>
      <c r="AC378" s="62"/>
      <c r="AD378" s="63"/>
      <c r="AE378" s="63"/>
      <c r="AF378" s="63"/>
      <c r="AG378" s="62"/>
      <c r="AH378" s="61"/>
      <c r="AI378" s="8" t="s">
        <v>263</v>
      </c>
      <c r="AJ378" s="8" t="s">
        <v>26</v>
      </c>
      <c r="AK378" s="8" t="s">
        <v>124</v>
      </c>
      <c r="AL378" s="38">
        <v>5</v>
      </c>
      <c r="AM378" s="18">
        <v>45566</v>
      </c>
      <c r="AN378" s="18">
        <v>45570</v>
      </c>
      <c r="AO378" s="7">
        <v>4</v>
      </c>
      <c r="AP378" s="84"/>
      <c r="AQ378" s="81"/>
      <c r="AR378" s="81"/>
      <c r="AS378" s="81"/>
    </row>
    <row r="379" spans="1:45" x14ac:dyDescent="0.25">
      <c r="A379" s="61"/>
      <c r="B379" s="61"/>
      <c r="C379" s="111"/>
      <c r="D379" s="111"/>
      <c r="E379" s="66"/>
      <c r="F379" s="63"/>
      <c r="G379" s="62"/>
      <c r="H379" s="63"/>
      <c r="I379" s="63"/>
      <c r="J379" s="62"/>
      <c r="K379" s="63"/>
      <c r="L379" s="63"/>
      <c r="M379" s="62"/>
      <c r="N379" s="63"/>
      <c r="O379" s="63"/>
      <c r="P379" s="62"/>
      <c r="Q379" s="63"/>
      <c r="R379" s="63"/>
      <c r="S379" s="62"/>
      <c r="T379" s="63"/>
      <c r="U379" s="63"/>
      <c r="V379" s="63"/>
      <c r="W379" s="62"/>
      <c r="X379" s="63"/>
      <c r="Y379" s="63"/>
      <c r="Z379" s="62"/>
      <c r="AA379" s="63"/>
      <c r="AB379" s="63"/>
      <c r="AC379" s="62"/>
      <c r="AD379" s="63"/>
      <c r="AE379" s="63"/>
      <c r="AF379" s="63"/>
      <c r="AG379" s="62"/>
      <c r="AH379" s="61"/>
      <c r="AI379" s="8" t="s">
        <v>263</v>
      </c>
      <c r="AJ379" s="8" t="s">
        <v>26</v>
      </c>
      <c r="AK379" s="8" t="s">
        <v>124</v>
      </c>
      <c r="AL379" s="38">
        <v>5</v>
      </c>
      <c r="AM379" s="18">
        <v>45572</v>
      </c>
      <c r="AN379" s="18">
        <v>45576</v>
      </c>
      <c r="AO379" s="7">
        <v>5</v>
      </c>
      <c r="AP379" s="84"/>
      <c r="AQ379" s="81"/>
      <c r="AR379" s="81"/>
      <c r="AS379" s="81"/>
    </row>
    <row r="380" spans="1:45" x14ac:dyDescent="0.25">
      <c r="A380" s="61"/>
      <c r="B380" s="61"/>
      <c r="C380" s="111"/>
      <c r="D380" s="111"/>
      <c r="E380" s="66"/>
      <c r="F380" s="63"/>
      <c r="G380" s="62"/>
      <c r="H380" s="63"/>
      <c r="I380" s="63"/>
      <c r="J380" s="62"/>
      <c r="K380" s="63"/>
      <c r="L380" s="63"/>
      <c r="M380" s="62"/>
      <c r="N380" s="63"/>
      <c r="O380" s="63"/>
      <c r="P380" s="62"/>
      <c r="Q380" s="63"/>
      <c r="R380" s="63"/>
      <c r="S380" s="62"/>
      <c r="T380" s="63"/>
      <c r="U380" s="63"/>
      <c r="V380" s="63"/>
      <c r="W380" s="62"/>
      <c r="X380" s="63"/>
      <c r="Y380" s="63"/>
      <c r="Z380" s="62"/>
      <c r="AA380" s="63"/>
      <c r="AB380" s="63"/>
      <c r="AC380" s="62"/>
      <c r="AD380" s="63"/>
      <c r="AE380" s="63"/>
      <c r="AF380" s="63"/>
      <c r="AG380" s="62"/>
      <c r="AH380" s="61"/>
      <c r="AI380" s="8" t="s">
        <v>264</v>
      </c>
      <c r="AJ380" s="8" t="s">
        <v>23</v>
      </c>
      <c r="AK380" s="8" t="s">
        <v>265</v>
      </c>
      <c r="AL380" s="38">
        <v>0</v>
      </c>
      <c r="AM380" s="18" t="s">
        <v>275</v>
      </c>
      <c r="AN380" s="18"/>
      <c r="AO380" s="7"/>
      <c r="AP380" s="84"/>
      <c r="AQ380" s="81"/>
      <c r="AR380" s="81"/>
      <c r="AS380" s="81"/>
    </row>
    <row r="381" spans="1:45" x14ac:dyDescent="0.25">
      <c r="A381" s="61"/>
      <c r="B381" s="61"/>
      <c r="C381" s="111"/>
      <c r="D381" s="111"/>
      <c r="E381" s="66"/>
      <c r="F381" s="63"/>
      <c r="G381" s="62"/>
      <c r="H381" s="63"/>
      <c r="I381" s="63"/>
      <c r="J381" s="62"/>
      <c r="K381" s="63"/>
      <c r="L381" s="63"/>
      <c r="M381" s="62"/>
      <c r="N381" s="63"/>
      <c r="O381" s="63"/>
      <c r="P381" s="62"/>
      <c r="Q381" s="63"/>
      <c r="R381" s="63"/>
      <c r="S381" s="62"/>
      <c r="T381" s="63"/>
      <c r="U381" s="63"/>
      <c r="V381" s="63"/>
      <c r="W381" s="62"/>
      <c r="X381" s="63"/>
      <c r="Y381" s="63"/>
      <c r="Z381" s="62"/>
      <c r="AA381" s="63"/>
      <c r="AB381" s="63"/>
      <c r="AC381" s="62"/>
      <c r="AD381" s="63"/>
      <c r="AE381" s="63"/>
      <c r="AF381" s="63"/>
      <c r="AG381" s="62"/>
      <c r="AH381" s="61"/>
      <c r="AI381" s="8" t="s">
        <v>266</v>
      </c>
      <c r="AJ381" s="8" t="s">
        <v>23</v>
      </c>
      <c r="AK381" s="8" t="s">
        <v>132</v>
      </c>
      <c r="AL381" s="38">
        <v>0</v>
      </c>
      <c r="AM381" s="18"/>
      <c r="AN381" s="18"/>
      <c r="AO381" s="7"/>
      <c r="AP381" s="84"/>
      <c r="AQ381" s="81"/>
      <c r="AR381" s="81"/>
      <c r="AS381" s="81"/>
    </row>
    <row r="382" spans="1:45" x14ac:dyDescent="0.25">
      <c r="A382" s="61"/>
      <c r="B382" s="61"/>
      <c r="C382" s="111"/>
      <c r="D382" s="111"/>
      <c r="E382" s="66"/>
      <c r="F382" s="63"/>
      <c r="G382" s="62"/>
      <c r="H382" s="63"/>
      <c r="I382" s="63"/>
      <c r="J382" s="62"/>
      <c r="K382" s="63"/>
      <c r="L382" s="63"/>
      <c r="M382" s="62"/>
      <c r="N382" s="63"/>
      <c r="O382" s="63"/>
      <c r="P382" s="62"/>
      <c r="Q382" s="63"/>
      <c r="R382" s="63"/>
      <c r="S382" s="62"/>
      <c r="T382" s="63"/>
      <c r="U382" s="63"/>
      <c r="V382" s="63"/>
      <c r="W382" s="62"/>
      <c r="X382" s="63"/>
      <c r="Y382" s="63"/>
      <c r="Z382" s="62"/>
      <c r="AA382" s="63"/>
      <c r="AB382" s="63"/>
      <c r="AC382" s="62"/>
      <c r="AD382" s="63"/>
      <c r="AE382" s="63"/>
      <c r="AF382" s="63"/>
      <c r="AG382" s="62"/>
      <c r="AH382" s="61"/>
      <c r="AI382" s="8" t="s">
        <v>267</v>
      </c>
      <c r="AJ382" s="8" t="s">
        <v>23</v>
      </c>
      <c r="AK382" s="8" t="s">
        <v>265</v>
      </c>
      <c r="AL382" s="38">
        <v>0</v>
      </c>
      <c r="AM382" s="18"/>
      <c r="AN382" s="18"/>
      <c r="AO382" s="7"/>
      <c r="AP382" s="84"/>
      <c r="AQ382" s="81"/>
      <c r="AR382" s="81"/>
      <c r="AS382" s="81"/>
    </row>
    <row r="383" spans="1:45" x14ac:dyDescent="0.25">
      <c r="A383" s="61"/>
      <c r="B383" s="61"/>
      <c r="C383" s="111"/>
      <c r="D383" s="111"/>
      <c r="E383" s="66"/>
      <c r="F383" s="63"/>
      <c r="G383" s="62"/>
      <c r="H383" s="63"/>
      <c r="I383" s="63"/>
      <c r="J383" s="62"/>
      <c r="K383" s="63"/>
      <c r="L383" s="63"/>
      <c r="M383" s="62"/>
      <c r="N383" s="63"/>
      <c r="O383" s="63"/>
      <c r="P383" s="62"/>
      <c r="Q383" s="63"/>
      <c r="R383" s="63"/>
      <c r="S383" s="62"/>
      <c r="T383" s="63"/>
      <c r="U383" s="63"/>
      <c r="V383" s="63"/>
      <c r="W383" s="62"/>
      <c r="X383" s="63"/>
      <c r="Y383" s="63"/>
      <c r="Z383" s="62"/>
      <c r="AA383" s="63"/>
      <c r="AB383" s="63"/>
      <c r="AC383" s="62"/>
      <c r="AD383" s="63"/>
      <c r="AE383" s="63"/>
      <c r="AF383" s="63"/>
      <c r="AG383" s="62"/>
      <c r="AH383" s="61"/>
      <c r="AI383" s="8" t="s">
        <v>268</v>
      </c>
      <c r="AJ383" s="8" t="s">
        <v>26</v>
      </c>
      <c r="AK383" s="8" t="s">
        <v>100</v>
      </c>
      <c r="AL383" s="38">
        <v>0</v>
      </c>
      <c r="AM383" s="18"/>
      <c r="AN383" s="18"/>
      <c r="AO383" s="7"/>
      <c r="AP383" s="84"/>
      <c r="AQ383" s="81"/>
      <c r="AR383" s="81"/>
      <c r="AS383" s="81"/>
    </row>
    <row r="384" spans="1:45" x14ac:dyDescent="0.25">
      <c r="A384" s="61"/>
      <c r="B384" s="61"/>
      <c r="C384" s="111"/>
      <c r="D384" s="111"/>
      <c r="E384" s="66"/>
      <c r="F384" s="63"/>
      <c r="G384" s="62"/>
      <c r="H384" s="63"/>
      <c r="I384" s="63"/>
      <c r="J384" s="62"/>
      <c r="K384" s="63"/>
      <c r="L384" s="63"/>
      <c r="M384" s="62"/>
      <c r="N384" s="63"/>
      <c r="O384" s="63"/>
      <c r="P384" s="62"/>
      <c r="Q384" s="63"/>
      <c r="R384" s="63"/>
      <c r="S384" s="62"/>
      <c r="T384" s="63"/>
      <c r="U384" s="63"/>
      <c r="V384" s="63"/>
      <c r="W384" s="62"/>
      <c r="X384" s="63"/>
      <c r="Y384" s="63"/>
      <c r="Z384" s="62"/>
      <c r="AA384" s="63"/>
      <c r="AB384" s="63"/>
      <c r="AC384" s="62"/>
      <c r="AD384" s="63"/>
      <c r="AE384" s="63"/>
      <c r="AF384" s="63"/>
      <c r="AG384" s="62"/>
      <c r="AH384" s="61"/>
      <c r="AI384" s="8" t="s">
        <v>269</v>
      </c>
      <c r="AJ384" s="8" t="s">
        <v>31</v>
      </c>
      <c r="AK384" s="8" t="s">
        <v>164</v>
      </c>
      <c r="AL384" s="38">
        <v>0</v>
      </c>
      <c r="AM384" s="18"/>
      <c r="AN384" s="18"/>
      <c r="AO384" s="7"/>
      <c r="AP384" s="84"/>
      <c r="AQ384" s="81"/>
      <c r="AR384" s="81"/>
      <c r="AS384" s="81"/>
    </row>
    <row r="385" spans="1:45" x14ac:dyDescent="0.25">
      <c r="A385" s="61"/>
      <c r="B385" s="61"/>
      <c r="C385" s="111"/>
      <c r="D385" s="111"/>
      <c r="E385" s="66"/>
      <c r="F385" s="63"/>
      <c r="G385" s="62"/>
      <c r="H385" s="63"/>
      <c r="I385" s="63"/>
      <c r="J385" s="62"/>
      <c r="K385" s="63"/>
      <c r="L385" s="63"/>
      <c r="M385" s="62"/>
      <c r="N385" s="63"/>
      <c r="O385" s="63"/>
      <c r="P385" s="62"/>
      <c r="Q385" s="63"/>
      <c r="R385" s="63"/>
      <c r="S385" s="62"/>
      <c r="T385" s="63"/>
      <c r="U385" s="63"/>
      <c r="V385" s="63"/>
      <c r="W385" s="62"/>
      <c r="X385" s="63"/>
      <c r="Y385" s="63"/>
      <c r="Z385" s="62"/>
      <c r="AA385" s="63"/>
      <c r="AB385" s="63"/>
      <c r="AC385" s="62"/>
      <c r="AD385" s="63"/>
      <c r="AE385" s="63"/>
      <c r="AF385" s="63"/>
      <c r="AG385" s="62"/>
      <c r="AH385" s="61"/>
      <c r="AI385" s="8" t="s">
        <v>270</v>
      </c>
      <c r="AJ385" s="8" t="s">
        <v>26</v>
      </c>
      <c r="AK385" s="8" t="s">
        <v>79</v>
      </c>
      <c r="AL385" s="38">
        <v>5</v>
      </c>
      <c r="AM385" s="18">
        <v>45558</v>
      </c>
      <c r="AN385" s="18">
        <v>45562</v>
      </c>
      <c r="AO385" s="7">
        <v>5</v>
      </c>
      <c r="AP385" s="84"/>
      <c r="AQ385" s="81"/>
      <c r="AR385" s="81"/>
      <c r="AS385" s="81"/>
    </row>
    <row r="386" spans="1:45" x14ac:dyDescent="0.25">
      <c r="A386" s="61"/>
      <c r="B386" s="61"/>
      <c r="C386" s="111"/>
      <c r="D386" s="111"/>
      <c r="E386" s="66"/>
      <c r="F386" s="63"/>
      <c r="G386" s="62"/>
      <c r="H386" s="63"/>
      <c r="I386" s="63"/>
      <c r="J386" s="62"/>
      <c r="K386" s="63"/>
      <c r="L386" s="63"/>
      <c r="M386" s="62"/>
      <c r="N386" s="63"/>
      <c r="O386" s="63"/>
      <c r="P386" s="62"/>
      <c r="Q386" s="63"/>
      <c r="R386" s="63"/>
      <c r="S386" s="62"/>
      <c r="T386" s="63"/>
      <c r="U386" s="63"/>
      <c r="V386" s="63"/>
      <c r="W386" s="62"/>
      <c r="X386" s="63"/>
      <c r="Y386" s="63"/>
      <c r="Z386" s="62"/>
      <c r="AA386" s="63"/>
      <c r="AB386" s="63"/>
      <c r="AC386" s="62"/>
      <c r="AD386" s="63"/>
      <c r="AE386" s="63"/>
      <c r="AF386" s="63"/>
      <c r="AG386" s="62"/>
      <c r="AH386" s="61"/>
      <c r="AI386" s="8" t="s">
        <v>270</v>
      </c>
      <c r="AJ386" s="8" t="s">
        <v>26</v>
      </c>
      <c r="AK386" s="8" t="s">
        <v>79</v>
      </c>
      <c r="AL386" s="38">
        <v>5</v>
      </c>
      <c r="AM386" s="18">
        <v>45566</v>
      </c>
      <c r="AN386" s="18">
        <v>45570</v>
      </c>
      <c r="AO386" s="7">
        <v>4</v>
      </c>
      <c r="AP386" s="84"/>
      <c r="AQ386" s="81"/>
      <c r="AR386" s="81"/>
      <c r="AS386" s="81"/>
    </row>
    <row r="387" spans="1:45" x14ac:dyDescent="0.25">
      <c r="A387" s="61"/>
      <c r="B387" s="61"/>
      <c r="C387" s="111"/>
      <c r="D387" s="111"/>
      <c r="E387" s="66"/>
      <c r="F387" s="63"/>
      <c r="G387" s="62"/>
      <c r="H387" s="63"/>
      <c r="I387" s="63"/>
      <c r="J387" s="62"/>
      <c r="K387" s="63"/>
      <c r="L387" s="63"/>
      <c r="M387" s="62"/>
      <c r="N387" s="63"/>
      <c r="O387" s="63"/>
      <c r="P387" s="62"/>
      <c r="Q387" s="63"/>
      <c r="R387" s="63"/>
      <c r="S387" s="62"/>
      <c r="T387" s="63"/>
      <c r="U387" s="63"/>
      <c r="V387" s="63"/>
      <c r="W387" s="62"/>
      <c r="X387" s="63"/>
      <c r="Y387" s="63"/>
      <c r="Z387" s="62"/>
      <c r="AA387" s="63"/>
      <c r="AB387" s="63"/>
      <c r="AC387" s="62"/>
      <c r="AD387" s="63"/>
      <c r="AE387" s="63"/>
      <c r="AF387" s="63"/>
      <c r="AG387" s="62"/>
      <c r="AH387" s="61"/>
      <c r="AI387" s="8" t="s">
        <v>270</v>
      </c>
      <c r="AJ387" s="8" t="s">
        <v>26</v>
      </c>
      <c r="AK387" s="8" t="s">
        <v>79</v>
      </c>
      <c r="AL387" s="38">
        <v>5</v>
      </c>
      <c r="AM387" s="18">
        <v>45572</v>
      </c>
      <c r="AN387" s="18">
        <v>45576</v>
      </c>
      <c r="AO387" s="7">
        <v>5</v>
      </c>
      <c r="AP387" s="84"/>
      <c r="AQ387" s="81"/>
      <c r="AR387" s="81"/>
      <c r="AS387" s="81"/>
    </row>
    <row r="388" spans="1:45" x14ac:dyDescent="0.25">
      <c r="A388" s="61"/>
      <c r="B388" s="61"/>
      <c r="C388" s="111"/>
      <c r="D388" s="111"/>
      <c r="E388" s="66"/>
      <c r="F388" s="63"/>
      <c r="G388" s="62"/>
      <c r="H388" s="63"/>
      <c r="I388" s="63"/>
      <c r="J388" s="62"/>
      <c r="K388" s="63"/>
      <c r="L388" s="63"/>
      <c r="M388" s="62"/>
      <c r="N388" s="63"/>
      <c r="O388" s="63"/>
      <c r="P388" s="62"/>
      <c r="Q388" s="63"/>
      <c r="R388" s="63"/>
      <c r="S388" s="62"/>
      <c r="T388" s="63"/>
      <c r="U388" s="63"/>
      <c r="V388" s="63"/>
      <c r="W388" s="62"/>
      <c r="X388" s="63"/>
      <c r="Y388" s="63"/>
      <c r="Z388" s="62"/>
      <c r="AA388" s="63"/>
      <c r="AB388" s="63"/>
      <c r="AC388" s="62"/>
      <c r="AD388" s="63"/>
      <c r="AE388" s="63"/>
      <c r="AF388" s="63"/>
      <c r="AG388" s="62"/>
      <c r="AH388" s="61"/>
      <c r="AI388" s="8" t="s">
        <v>271</v>
      </c>
      <c r="AJ388" s="8" t="s">
        <v>23</v>
      </c>
      <c r="AK388" s="8" t="s">
        <v>79</v>
      </c>
      <c r="AL388" s="38">
        <v>5</v>
      </c>
      <c r="AM388" s="18">
        <v>45566</v>
      </c>
      <c r="AN388" s="18">
        <v>45570</v>
      </c>
      <c r="AO388" s="7">
        <v>5</v>
      </c>
      <c r="AP388" s="84"/>
      <c r="AQ388" s="81"/>
      <c r="AR388" s="81"/>
      <c r="AS388" s="81"/>
    </row>
    <row r="389" spans="1:45" x14ac:dyDescent="0.25">
      <c r="A389" s="61"/>
      <c r="B389" s="61"/>
      <c r="C389" s="111"/>
      <c r="D389" s="111"/>
      <c r="E389" s="66"/>
      <c r="F389" s="63"/>
      <c r="G389" s="62"/>
      <c r="H389" s="63"/>
      <c r="I389" s="63"/>
      <c r="J389" s="62"/>
      <c r="K389" s="63"/>
      <c r="L389" s="63"/>
      <c r="M389" s="62"/>
      <c r="N389" s="63"/>
      <c r="O389" s="63"/>
      <c r="P389" s="62"/>
      <c r="Q389" s="63"/>
      <c r="R389" s="63"/>
      <c r="S389" s="62"/>
      <c r="T389" s="63"/>
      <c r="U389" s="63"/>
      <c r="V389" s="63"/>
      <c r="W389" s="62"/>
      <c r="X389" s="63"/>
      <c r="Y389" s="63"/>
      <c r="Z389" s="62"/>
      <c r="AA389" s="63"/>
      <c r="AB389" s="63"/>
      <c r="AC389" s="62"/>
      <c r="AD389" s="63"/>
      <c r="AE389" s="63"/>
      <c r="AF389" s="63"/>
      <c r="AG389" s="62"/>
      <c r="AH389" s="61"/>
      <c r="AI389" s="8" t="s">
        <v>271</v>
      </c>
      <c r="AJ389" s="8" t="s">
        <v>23</v>
      </c>
      <c r="AK389" s="8" t="s">
        <v>79</v>
      </c>
      <c r="AL389" s="38">
        <v>5</v>
      </c>
      <c r="AM389" s="18">
        <v>45572</v>
      </c>
      <c r="AN389" s="18">
        <v>45576</v>
      </c>
      <c r="AO389" s="7">
        <v>5</v>
      </c>
      <c r="AP389" s="84"/>
      <c r="AQ389" s="81"/>
      <c r="AR389" s="81"/>
      <c r="AS389" s="81"/>
    </row>
    <row r="390" spans="1:45" x14ac:dyDescent="0.25">
      <c r="A390" s="61"/>
      <c r="B390" s="61"/>
      <c r="C390" s="111"/>
      <c r="D390" s="111"/>
      <c r="E390" s="66"/>
      <c r="F390" s="63"/>
      <c r="G390" s="62"/>
      <c r="H390" s="63"/>
      <c r="I390" s="63"/>
      <c r="J390" s="62"/>
      <c r="K390" s="63"/>
      <c r="L390" s="63"/>
      <c r="M390" s="62"/>
      <c r="N390" s="63"/>
      <c r="O390" s="63"/>
      <c r="P390" s="62"/>
      <c r="Q390" s="63"/>
      <c r="R390" s="63"/>
      <c r="S390" s="62"/>
      <c r="T390" s="63"/>
      <c r="U390" s="63"/>
      <c r="V390" s="63"/>
      <c r="W390" s="62"/>
      <c r="X390" s="63"/>
      <c r="Y390" s="63"/>
      <c r="Z390" s="62"/>
      <c r="AA390" s="63"/>
      <c r="AB390" s="63"/>
      <c r="AC390" s="62"/>
      <c r="AD390" s="63"/>
      <c r="AE390" s="63"/>
      <c r="AF390" s="63"/>
      <c r="AG390" s="62"/>
      <c r="AH390" s="61"/>
      <c r="AI390" s="8" t="s">
        <v>272</v>
      </c>
      <c r="AJ390" s="8" t="s">
        <v>23</v>
      </c>
      <c r="AK390" s="8" t="s">
        <v>79</v>
      </c>
      <c r="AL390" s="38">
        <v>5</v>
      </c>
      <c r="AM390" s="18">
        <v>45566</v>
      </c>
      <c r="AN390" s="18">
        <v>45570</v>
      </c>
      <c r="AO390" s="7">
        <v>5</v>
      </c>
      <c r="AP390" s="84"/>
      <c r="AQ390" s="81"/>
      <c r="AR390" s="81"/>
      <c r="AS390" s="81"/>
    </row>
    <row r="391" spans="1:45" x14ac:dyDescent="0.25">
      <c r="A391" s="61"/>
      <c r="B391" s="61"/>
      <c r="C391" s="111"/>
      <c r="D391" s="111"/>
      <c r="E391" s="66"/>
      <c r="F391" s="63"/>
      <c r="G391" s="62"/>
      <c r="H391" s="63"/>
      <c r="I391" s="63"/>
      <c r="J391" s="62"/>
      <c r="K391" s="63"/>
      <c r="L391" s="63"/>
      <c r="M391" s="62"/>
      <c r="N391" s="63"/>
      <c r="O391" s="63"/>
      <c r="P391" s="62"/>
      <c r="Q391" s="63"/>
      <c r="R391" s="63"/>
      <c r="S391" s="62"/>
      <c r="T391" s="63"/>
      <c r="U391" s="63"/>
      <c r="V391" s="63"/>
      <c r="W391" s="62"/>
      <c r="X391" s="63"/>
      <c r="Y391" s="63"/>
      <c r="Z391" s="62"/>
      <c r="AA391" s="63"/>
      <c r="AB391" s="63"/>
      <c r="AC391" s="62"/>
      <c r="AD391" s="63"/>
      <c r="AE391" s="63"/>
      <c r="AF391" s="63"/>
      <c r="AG391" s="62"/>
      <c r="AH391" s="61"/>
      <c r="AI391" s="8" t="s">
        <v>272</v>
      </c>
      <c r="AJ391" s="8" t="s">
        <v>23</v>
      </c>
      <c r="AK391" s="8" t="s">
        <v>79</v>
      </c>
      <c r="AL391" s="38">
        <v>5</v>
      </c>
      <c r="AM391" s="18">
        <v>45572</v>
      </c>
      <c r="AN391" s="18">
        <v>45576</v>
      </c>
      <c r="AO391" s="7">
        <v>5</v>
      </c>
      <c r="AP391" s="84"/>
      <c r="AQ391" s="81"/>
      <c r="AR391" s="81"/>
      <c r="AS391" s="81"/>
    </row>
    <row r="392" spans="1:45" x14ac:dyDescent="0.25">
      <c r="A392" s="8"/>
      <c r="B392" s="8"/>
      <c r="C392" s="8"/>
      <c r="D392" s="8"/>
      <c r="E392" s="39"/>
      <c r="F392" s="40"/>
      <c r="G392" s="41"/>
      <c r="H392" s="40"/>
      <c r="I392" s="40"/>
      <c r="J392" s="41"/>
      <c r="K392" s="40"/>
      <c r="L392" s="40"/>
      <c r="M392" s="41"/>
      <c r="N392" s="40"/>
      <c r="O392" s="40"/>
      <c r="P392" s="41"/>
      <c r="Q392" s="40"/>
      <c r="R392" s="40"/>
      <c r="S392" s="41"/>
      <c r="T392" s="40"/>
      <c r="U392" s="40"/>
      <c r="V392" s="40"/>
      <c r="W392" s="41"/>
      <c r="X392" s="40"/>
      <c r="Y392" s="40"/>
      <c r="Z392" s="41"/>
      <c r="AA392" s="40"/>
      <c r="AB392" s="40"/>
      <c r="AC392" s="41"/>
      <c r="AD392" s="40"/>
      <c r="AE392" s="40"/>
      <c r="AF392" s="40"/>
      <c r="AG392" s="41"/>
      <c r="AH392" s="48"/>
      <c r="AI392" s="8"/>
      <c r="AJ392" s="7"/>
      <c r="AK392" s="7"/>
      <c r="AL392" s="7"/>
      <c r="AM392" s="6"/>
      <c r="AN392" s="18"/>
      <c r="AO392" s="18"/>
      <c r="AP392" s="7"/>
      <c r="AQ392" s="42"/>
      <c r="AR392" s="43"/>
      <c r="AS392" s="43"/>
    </row>
    <row r="393" spans="1:45" x14ac:dyDescent="0.25">
      <c r="A393" s="8"/>
      <c r="B393" s="8"/>
      <c r="C393" s="8"/>
      <c r="D393" s="8"/>
      <c r="E393" s="39"/>
      <c r="F393" s="40"/>
      <c r="G393" s="41"/>
      <c r="H393" s="40"/>
      <c r="I393" s="40"/>
      <c r="J393" s="41"/>
      <c r="K393" s="40"/>
      <c r="L393" s="40"/>
      <c r="M393" s="41"/>
      <c r="N393" s="40"/>
      <c r="O393" s="40"/>
      <c r="P393" s="41"/>
      <c r="Q393" s="40"/>
      <c r="R393" s="40"/>
      <c r="S393" s="41"/>
      <c r="T393" s="40"/>
      <c r="U393" s="40"/>
      <c r="V393" s="40"/>
      <c r="W393" s="41"/>
      <c r="X393" s="40"/>
      <c r="Y393" s="40"/>
      <c r="Z393" s="41"/>
      <c r="AA393" s="40"/>
      <c r="AB393" s="40"/>
      <c r="AC393" s="41"/>
      <c r="AD393" s="40"/>
      <c r="AE393" s="40"/>
      <c r="AF393" s="40"/>
      <c r="AG393" s="41"/>
      <c r="AH393" s="48"/>
      <c r="AI393" s="8"/>
      <c r="AJ393" s="7"/>
      <c r="AK393" s="7"/>
      <c r="AL393" s="7"/>
      <c r="AM393" s="6"/>
      <c r="AN393" s="18"/>
      <c r="AO393" s="18"/>
      <c r="AP393" s="7"/>
      <c r="AQ393" s="42"/>
      <c r="AR393" s="43"/>
      <c r="AS393" s="43"/>
    </row>
    <row r="396" spans="1:45" ht="15" x14ac:dyDescent="0.25">
      <c r="A396" s="11" t="s">
        <v>37</v>
      </c>
    </row>
    <row r="397" spans="1:45" x14ac:dyDescent="0.25">
      <c r="A397" s="44" t="s">
        <v>75</v>
      </c>
      <c r="AK397" s="54">
        <v>0.12</v>
      </c>
      <c r="AL397" s="54">
        <v>0.13</v>
      </c>
    </row>
    <row r="400" spans="1:45" x14ac:dyDescent="0.25">
      <c r="AL400" s="57">
        <v>0.05</v>
      </c>
    </row>
  </sheetData>
  <mergeCells count="2648">
    <mergeCell ref="AP95:AP100"/>
    <mergeCell ref="AQ95:AQ100"/>
    <mergeCell ref="AR95:AR100"/>
    <mergeCell ref="AS95:AS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AH57:AH67"/>
    <mergeCell ref="AP57:AP67"/>
    <mergeCell ref="AQ57:AQ67"/>
    <mergeCell ref="AR57:AR67"/>
    <mergeCell ref="AS57:AS67"/>
    <mergeCell ref="AD300:AD303"/>
    <mergeCell ref="AE300:AE303"/>
    <mergeCell ref="AF300:AF303"/>
    <mergeCell ref="AG300:AG303"/>
    <mergeCell ref="AP300:AP303"/>
    <mergeCell ref="AQ300:AQ303"/>
    <mergeCell ref="AR300:AR303"/>
    <mergeCell ref="AS300:AS303"/>
    <mergeCell ref="A57:A67"/>
    <mergeCell ref="B57:B67"/>
    <mergeCell ref="C57:C67"/>
    <mergeCell ref="D57:D67"/>
    <mergeCell ref="E57:E67"/>
    <mergeCell ref="F57:F67"/>
    <mergeCell ref="G57:G67"/>
    <mergeCell ref="H57:H67"/>
    <mergeCell ref="I57:I67"/>
    <mergeCell ref="J57:J67"/>
    <mergeCell ref="K57:K67"/>
    <mergeCell ref="L57:L67"/>
    <mergeCell ref="M57:M67"/>
    <mergeCell ref="N57:N67"/>
    <mergeCell ref="O57:O67"/>
    <mergeCell ref="P57:P67"/>
    <mergeCell ref="W300:W303"/>
    <mergeCell ref="X300:X303"/>
    <mergeCell ref="Y300:Y303"/>
    <mergeCell ref="Z300:Z303"/>
    <mergeCell ref="AA300:AA303"/>
    <mergeCell ref="J300:J303"/>
    <mergeCell ref="K300:K303"/>
    <mergeCell ref="L300:L303"/>
    <mergeCell ref="M300:M303"/>
    <mergeCell ref="N300:N303"/>
    <mergeCell ref="O300:O303"/>
    <mergeCell ref="P300:P303"/>
    <mergeCell ref="Q300:Q303"/>
    <mergeCell ref="R300:R303"/>
    <mergeCell ref="AE57:AE67"/>
    <mergeCell ref="AF57:AF67"/>
    <mergeCell ref="AG57:AG67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AB296:AB299"/>
    <mergeCell ref="AC296:AC299"/>
    <mergeCell ref="AD296:AD299"/>
    <mergeCell ref="AE296:AE299"/>
    <mergeCell ref="AF296:AF299"/>
    <mergeCell ref="AG296:AG299"/>
    <mergeCell ref="P296:P299"/>
    <mergeCell ref="Q296:Q299"/>
    <mergeCell ref="R296:R299"/>
    <mergeCell ref="AP296:AP299"/>
    <mergeCell ref="AQ296:AQ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AB300:AB303"/>
    <mergeCell ref="AC300:AC303"/>
    <mergeCell ref="S300:S303"/>
    <mergeCell ref="T300:T303"/>
    <mergeCell ref="U300:U303"/>
    <mergeCell ref="V300:V303"/>
    <mergeCell ref="S296:S299"/>
    <mergeCell ref="T296:T299"/>
    <mergeCell ref="U296:U299"/>
    <mergeCell ref="V296:V299"/>
    <mergeCell ref="W296:W299"/>
    <mergeCell ref="X296:X299"/>
    <mergeCell ref="Y296:Y299"/>
    <mergeCell ref="Z296:Z299"/>
    <mergeCell ref="AA296:AA299"/>
    <mergeCell ref="J296:J299"/>
    <mergeCell ref="K296:K299"/>
    <mergeCell ref="L296:L299"/>
    <mergeCell ref="M296:M299"/>
    <mergeCell ref="N296:N299"/>
    <mergeCell ref="O296:O299"/>
    <mergeCell ref="AB292:AB295"/>
    <mergeCell ref="AC292:AC295"/>
    <mergeCell ref="AD292:AD295"/>
    <mergeCell ref="AE292:AE295"/>
    <mergeCell ref="AF292:AF295"/>
    <mergeCell ref="AG292:AG295"/>
    <mergeCell ref="AP292:AP295"/>
    <mergeCell ref="AQ292:AQ295"/>
    <mergeCell ref="AR292:AR295"/>
    <mergeCell ref="S292:S295"/>
    <mergeCell ref="T292:T295"/>
    <mergeCell ref="U292:U295"/>
    <mergeCell ref="V292:V295"/>
    <mergeCell ref="W292:W295"/>
    <mergeCell ref="X292:X295"/>
    <mergeCell ref="Y292:Y295"/>
    <mergeCell ref="Z292:Z295"/>
    <mergeCell ref="AA292:AA295"/>
    <mergeCell ref="AH292:AH295"/>
    <mergeCell ref="J292:J295"/>
    <mergeCell ref="K292:K295"/>
    <mergeCell ref="L292:L295"/>
    <mergeCell ref="M292:M295"/>
    <mergeCell ref="N292:N295"/>
    <mergeCell ref="O292:O295"/>
    <mergeCell ref="P292:P295"/>
    <mergeCell ref="Q292:Q295"/>
    <mergeCell ref="R292:R295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AB288:AB291"/>
    <mergeCell ref="AC288:AC291"/>
    <mergeCell ref="AD288:AD291"/>
    <mergeCell ref="AE288:AE291"/>
    <mergeCell ref="AF288:AF291"/>
    <mergeCell ref="AG288:AG291"/>
    <mergeCell ref="AP288:AP291"/>
    <mergeCell ref="AQ288:AQ291"/>
    <mergeCell ref="AR288:AR291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AH288:AH291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AH296:AH299"/>
    <mergeCell ref="AH300:AH303"/>
    <mergeCell ref="AS288:AS291"/>
    <mergeCell ref="AS292:AS295"/>
    <mergeCell ref="AS296:AS299"/>
    <mergeCell ref="AP68:AP75"/>
    <mergeCell ref="AQ68:AQ75"/>
    <mergeCell ref="AR68:AR75"/>
    <mergeCell ref="AS68:AS75"/>
    <mergeCell ref="AR76:AR82"/>
    <mergeCell ref="AS76:AS82"/>
    <mergeCell ref="AP135:AP139"/>
    <mergeCell ref="AQ135:AQ139"/>
    <mergeCell ref="AR135:AR139"/>
    <mergeCell ref="AS135:AS139"/>
    <mergeCell ref="AR114:AR119"/>
    <mergeCell ref="AS114:AS119"/>
    <mergeCell ref="AP109:AP113"/>
    <mergeCell ref="AQ109:AQ113"/>
    <mergeCell ref="AR109:AR113"/>
    <mergeCell ref="AS109:AS113"/>
    <mergeCell ref="AP283:AP287"/>
    <mergeCell ref="AQ283:AQ287"/>
    <mergeCell ref="AR283:AR287"/>
    <mergeCell ref="AS283:AS287"/>
    <mergeCell ref="AH274:AH278"/>
    <mergeCell ref="AR296:AR299"/>
    <mergeCell ref="AR125:AR129"/>
    <mergeCell ref="AS125:AS129"/>
    <mergeCell ref="AS259:AS263"/>
    <mergeCell ref="AR237:AR242"/>
    <mergeCell ref="AS225:AS230"/>
    <mergeCell ref="T135:T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Q130:Q134"/>
    <mergeCell ref="AP130:AP134"/>
    <mergeCell ref="AQ130:AQ134"/>
    <mergeCell ref="AR130:AR134"/>
    <mergeCell ref="AS130:AS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AA135:AA139"/>
    <mergeCell ref="AB135:AB139"/>
    <mergeCell ref="AC135:AC139"/>
    <mergeCell ref="AD135:AD139"/>
    <mergeCell ref="AE135:AE139"/>
    <mergeCell ref="AF135:AF139"/>
    <mergeCell ref="AG135:AG139"/>
    <mergeCell ref="AH135:AH139"/>
    <mergeCell ref="R135:R139"/>
    <mergeCell ref="S135:S139"/>
    <mergeCell ref="C120:C124"/>
    <mergeCell ref="A130:A134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R120:AR124"/>
    <mergeCell ref="AS120:AS124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A120:A124"/>
    <mergeCell ref="B120:B124"/>
    <mergeCell ref="D114:D119"/>
    <mergeCell ref="E114:E119"/>
    <mergeCell ref="F114:F119"/>
    <mergeCell ref="G114:G119"/>
    <mergeCell ref="H114:H119"/>
    <mergeCell ref="I114:I119"/>
    <mergeCell ref="D120:D124"/>
    <mergeCell ref="E120:E124"/>
    <mergeCell ref="F120:F124"/>
    <mergeCell ref="G120:G124"/>
    <mergeCell ref="AF125:AF129"/>
    <mergeCell ref="AG125:AG129"/>
    <mergeCell ref="AH125:AH129"/>
    <mergeCell ref="H120:H124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X120:X124"/>
    <mergeCell ref="Y120:Y124"/>
    <mergeCell ref="Z120:Z124"/>
    <mergeCell ref="W114:W119"/>
    <mergeCell ref="X114:X119"/>
    <mergeCell ref="Y114:Y119"/>
    <mergeCell ref="Z114:Z119"/>
    <mergeCell ref="A101:A108"/>
    <mergeCell ref="B101:B108"/>
    <mergeCell ref="C101:C108"/>
    <mergeCell ref="D101:D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A114:A119"/>
    <mergeCell ref="B114:B119"/>
    <mergeCell ref="C114:C119"/>
    <mergeCell ref="V53:V56"/>
    <mergeCell ref="M53:M56"/>
    <mergeCell ref="N53:N56"/>
    <mergeCell ref="O53:O56"/>
    <mergeCell ref="P53:P56"/>
    <mergeCell ref="Q53:Q56"/>
    <mergeCell ref="R53:R56"/>
    <mergeCell ref="S53:S56"/>
    <mergeCell ref="T53:T56"/>
    <mergeCell ref="U53:U56"/>
    <mergeCell ref="D53:D56"/>
    <mergeCell ref="E53:E56"/>
    <mergeCell ref="F53:F56"/>
    <mergeCell ref="G53:G56"/>
    <mergeCell ref="H53:H56"/>
    <mergeCell ref="I53:I56"/>
    <mergeCell ref="J53:J56"/>
    <mergeCell ref="K53:K56"/>
    <mergeCell ref="L53:L56"/>
    <mergeCell ref="AP9:AP14"/>
    <mergeCell ref="AP15:AP20"/>
    <mergeCell ref="AP21:AP26"/>
    <mergeCell ref="AP27:AP32"/>
    <mergeCell ref="AP33:AP38"/>
    <mergeCell ref="AP39:AP43"/>
    <mergeCell ref="AP44:AP47"/>
    <mergeCell ref="AP48:AP52"/>
    <mergeCell ref="AP101:AP108"/>
    <mergeCell ref="AQ101:AQ108"/>
    <mergeCell ref="AR101:AR108"/>
    <mergeCell ref="AS101:AS108"/>
    <mergeCell ref="AQ9:AQ14"/>
    <mergeCell ref="AR9:AR14"/>
    <mergeCell ref="AS9:AS14"/>
    <mergeCell ref="AQ15:AQ20"/>
    <mergeCell ref="AR15:AR20"/>
    <mergeCell ref="AS15:AS20"/>
    <mergeCell ref="AP53:AP56"/>
    <mergeCell ref="AQ53:AQ56"/>
    <mergeCell ref="AR53:AR56"/>
    <mergeCell ref="AS53:AS56"/>
    <mergeCell ref="AR83:AR88"/>
    <mergeCell ref="AS83:AS88"/>
    <mergeCell ref="AR89:AR94"/>
    <mergeCell ref="AS89:AS94"/>
    <mergeCell ref="AQ33:AQ38"/>
    <mergeCell ref="AR33:AR38"/>
    <mergeCell ref="AS33:AS38"/>
    <mergeCell ref="AQ21:AQ26"/>
    <mergeCell ref="AR21:AR26"/>
    <mergeCell ref="AS21:AS26"/>
    <mergeCell ref="AQ375:AQ391"/>
    <mergeCell ref="AR375:AR391"/>
    <mergeCell ref="AS375:AS391"/>
    <mergeCell ref="V375:V391"/>
    <mergeCell ref="W375:W391"/>
    <mergeCell ref="X375:X391"/>
    <mergeCell ref="Y375:Y391"/>
    <mergeCell ref="Z375:Z391"/>
    <mergeCell ref="AA375:AA391"/>
    <mergeCell ref="AB375:AB391"/>
    <mergeCell ref="AC375:AC391"/>
    <mergeCell ref="AD375:AD391"/>
    <mergeCell ref="AS44:AS47"/>
    <mergeCell ref="AR44:AR47"/>
    <mergeCell ref="AQ44:AQ47"/>
    <mergeCell ref="AS27:AS32"/>
    <mergeCell ref="AR27:AR32"/>
    <mergeCell ref="AQ27:AQ32"/>
    <mergeCell ref="AC53:AC56"/>
    <mergeCell ref="AD53:AD56"/>
    <mergeCell ref="AG109:AG113"/>
    <mergeCell ref="AE53:AE56"/>
    <mergeCell ref="AF53:AF56"/>
    <mergeCell ref="AG53:AG56"/>
    <mergeCell ref="AH53:AH56"/>
    <mergeCell ref="W53:W56"/>
    <mergeCell ref="X53:X56"/>
    <mergeCell ref="Y53:Y56"/>
    <mergeCell ref="Z53:Z56"/>
    <mergeCell ref="AA53:AA56"/>
    <mergeCell ref="AB53:AB56"/>
    <mergeCell ref="AC125:AC129"/>
    <mergeCell ref="R375:R391"/>
    <mergeCell ref="S375:S391"/>
    <mergeCell ref="T375:T391"/>
    <mergeCell ref="U375:U391"/>
    <mergeCell ref="AA362:AA374"/>
    <mergeCell ref="AB362:AB374"/>
    <mergeCell ref="AC362:AC374"/>
    <mergeCell ref="AD362:AD374"/>
    <mergeCell ref="AE362:AE374"/>
    <mergeCell ref="AF362:AF374"/>
    <mergeCell ref="AG362:AG374"/>
    <mergeCell ref="AH362:AH374"/>
    <mergeCell ref="AE375:AE391"/>
    <mergeCell ref="AF375:AF391"/>
    <mergeCell ref="AG375:AG391"/>
    <mergeCell ref="AH375:AH391"/>
    <mergeCell ref="AP375:AP391"/>
    <mergeCell ref="Z362:Z374"/>
    <mergeCell ref="A375:A391"/>
    <mergeCell ref="B375:B391"/>
    <mergeCell ref="C375:C391"/>
    <mergeCell ref="D375:D391"/>
    <mergeCell ref="E375:E391"/>
    <mergeCell ref="F375:F391"/>
    <mergeCell ref="G375:G391"/>
    <mergeCell ref="H375:H391"/>
    <mergeCell ref="I375:I391"/>
    <mergeCell ref="J375:J391"/>
    <mergeCell ref="K375:K391"/>
    <mergeCell ref="L375:L391"/>
    <mergeCell ref="M375:M391"/>
    <mergeCell ref="N375:N391"/>
    <mergeCell ref="O375:O391"/>
    <mergeCell ref="P375:P391"/>
    <mergeCell ref="Q375:Q391"/>
    <mergeCell ref="AF350:AF361"/>
    <mergeCell ref="AG350:AG361"/>
    <mergeCell ref="AH350:AH361"/>
    <mergeCell ref="AP350:AP361"/>
    <mergeCell ref="AQ350:AQ361"/>
    <mergeCell ref="AR350:AR361"/>
    <mergeCell ref="AS350:AS361"/>
    <mergeCell ref="W350:W361"/>
    <mergeCell ref="X350:X361"/>
    <mergeCell ref="Y350:Y361"/>
    <mergeCell ref="Z350:Z361"/>
    <mergeCell ref="AA350:AA361"/>
    <mergeCell ref="AB350:AB361"/>
    <mergeCell ref="AC350:AC361"/>
    <mergeCell ref="AD350:AD361"/>
    <mergeCell ref="AE350:AE361"/>
    <mergeCell ref="AQ362:AQ374"/>
    <mergeCell ref="AR362:AR374"/>
    <mergeCell ref="AS362:AS374"/>
    <mergeCell ref="AD346:AD349"/>
    <mergeCell ref="AE346:AE349"/>
    <mergeCell ref="AF346:AF349"/>
    <mergeCell ref="AG346:AG349"/>
    <mergeCell ref="AH346:AH349"/>
    <mergeCell ref="AP346:AP349"/>
    <mergeCell ref="A362:A374"/>
    <mergeCell ref="B362:B374"/>
    <mergeCell ref="C362:C374"/>
    <mergeCell ref="D362:D374"/>
    <mergeCell ref="E362:E374"/>
    <mergeCell ref="F362:F374"/>
    <mergeCell ref="G362:G374"/>
    <mergeCell ref="H362:H374"/>
    <mergeCell ref="I362:I374"/>
    <mergeCell ref="J362:J374"/>
    <mergeCell ref="K362:K374"/>
    <mergeCell ref="L362:L374"/>
    <mergeCell ref="M362:M374"/>
    <mergeCell ref="N362:N374"/>
    <mergeCell ref="O362:O374"/>
    <mergeCell ref="P362:P374"/>
    <mergeCell ref="Q362:Q374"/>
    <mergeCell ref="AP362:AP374"/>
    <mergeCell ref="R362:R374"/>
    <mergeCell ref="S362:S374"/>
    <mergeCell ref="T362:T374"/>
    <mergeCell ref="U362:U374"/>
    <mergeCell ref="V362:V374"/>
    <mergeCell ref="W362:W374"/>
    <mergeCell ref="X362:X374"/>
    <mergeCell ref="Y362:Y374"/>
    <mergeCell ref="M346:M349"/>
    <mergeCell ref="N346:N349"/>
    <mergeCell ref="O346:O349"/>
    <mergeCell ref="P346:P349"/>
    <mergeCell ref="Q346:Q349"/>
    <mergeCell ref="R346:R349"/>
    <mergeCell ref="AR346:AR349"/>
    <mergeCell ref="AS346:AS349"/>
    <mergeCell ref="A350:A361"/>
    <mergeCell ref="B350:B361"/>
    <mergeCell ref="C350:C361"/>
    <mergeCell ref="D350:D361"/>
    <mergeCell ref="E350:E361"/>
    <mergeCell ref="F350:F361"/>
    <mergeCell ref="G350:G361"/>
    <mergeCell ref="H350:H361"/>
    <mergeCell ref="I350:I361"/>
    <mergeCell ref="J350:J361"/>
    <mergeCell ref="K350:K361"/>
    <mergeCell ref="L350:L361"/>
    <mergeCell ref="M350:M361"/>
    <mergeCell ref="N350:N361"/>
    <mergeCell ref="O350:O361"/>
    <mergeCell ref="P350:P361"/>
    <mergeCell ref="Q350:Q361"/>
    <mergeCell ref="R350:R361"/>
    <mergeCell ref="S350:S361"/>
    <mergeCell ref="T350:T361"/>
    <mergeCell ref="U350:U361"/>
    <mergeCell ref="V350:V361"/>
    <mergeCell ref="AB346:AB349"/>
    <mergeCell ref="AC346:AC349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AD342:AD345"/>
    <mergeCell ref="AE342:AE345"/>
    <mergeCell ref="AF342:AF345"/>
    <mergeCell ref="AG342:AG345"/>
    <mergeCell ref="AH342:AH345"/>
    <mergeCell ref="AP342:AP345"/>
    <mergeCell ref="AQ342:AQ345"/>
    <mergeCell ref="AR342:AR345"/>
    <mergeCell ref="S342:S345"/>
    <mergeCell ref="T342:T345"/>
    <mergeCell ref="AQ346:AQ349"/>
    <mergeCell ref="S346:S349"/>
    <mergeCell ref="T346:T349"/>
    <mergeCell ref="U346:U349"/>
    <mergeCell ref="V346:V349"/>
    <mergeCell ref="W346:W349"/>
    <mergeCell ref="X346:X349"/>
    <mergeCell ref="Y346:Y349"/>
    <mergeCell ref="Z346:Z349"/>
    <mergeCell ref="AA346:AA349"/>
    <mergeCell ref="J346:J349"/>
    <mergeCell ref="K346:K349"/>
    <mergeCell ref="L346:L349"/>
    <mergeCell ref="AS342:AS345"/>
    <mergeCell ref="U342:U345"/>
    <mergeCell ref="V342:V345"/>
    <mergeCell ref="W342:W345"/>
    <mergeCell ref="X342:X345"/>
    <mergeCell ref="Y342:Y345"/>
    <mergeCell ref="Z342:Z345"/>
    <mergeCell ref="AA342:AA345"/>
    <mergeCell ref="AB342:AB345"/>
    <mergeCell ref="AC342:AC345"/>
    <mergeCell ref="AP338:AP341"/>
    <mergeCell ref="AQ338:AQ341"/>
    <mergeCell ref="AR338:AR341"/>
    <mergeCell ref="AS338:AS341"/>
    <mergeCell ref="A342:A345"/>
    <mergeCell ref="B342:B345"/>
    <mergeCell ref="C342:C345"/>
    <mergeCell ref="D342:D345"/>
    <mergeCell ref="E342:E345"/>
    <mergeCell ref="F342:F345"/>
    <mergeCell ref="G342:G345"/>
    <mergeCell ref="H342:H345"/>
    <mergeCell ref="I342:I345"/>
    <mergeCell ref="J342:J345"/>
    <mergeCell ref="K342:K345"/>
    <mergeCell ref="L342:L345"/>
    <mergeCell ref="M342:M345"/>
    <mergeCell ref="N342:N345"/>
    <mergeCell ref="O342:O345"/>
    <mergeCell ref="P342:P345"/>
    <mergeCell ref="Q342:Q345"/>
    <mergeCell ref="R342:R345"/>
    <mergeCell ref="Z338:Z341"/>
    <mergeCell ref="AA338:AA341"/>
    <mergeCell ref="AB338:AB341"/>
    <mergeCell ref="AC338:AC341"/>
    <mergeCell ref="AD338:AD341"/>
    <mergeCell ref="AE338:AE341"/>
    <mergeCell ref="AF338:AF341"/>
    <mergeCell ref="AG338:AG341"/>
    <mergeCell ref="AH338:AH341"/>
    <mergeCell ref="Q338:Q341"/>
    <mergeCell ref="R338:R341"/>
    <mergeCell ref="S338:S341"/>
    <mergeCell ref="T338:T341"/>
    <mergeCell ref="U338:U341"/>
    <mergeCell ref="V338:V341"/>
    <mergeCell ref="W338:W341"/>
    <mergeCell ref="X338:X341"/>
    <mergeCell ref="Y338:Y341"/>
    <mergeCell ref="AE334:AE337"/>
    <mergeCell ref="AF334:AF337"/>
    <mergeCell ref="AG334:AG337"/>
    <mergeCell ref="AH334:AH337"/>
    <mergeCell ref="AP334:AP337"/>
    <mergeCell ref="AQ334:AQ337"/>
    <mergeCell ref="AR334:AR337"/>
    <mergeCell ref="AS334:AS337"/>
    <mergeCell ref="A338:A341"/>
    <mergeCell ref="B338:B341"/>
    <mergeCell ref="C338:C341"/>
    <mergeCell ref="D338:D341"/>
    <mergeCell ref="E338:E341"/>
    <mergeCell ref="F338:F341"/>
    <mergeCell ref="G338:G341"/>
    <mergeCell ref="H338:H341"/>
    <mergeCell ref="I338:I341"/>
    <mergeCell ref="J338:J341"/>
    <mergeCell ref="K338:K341"/>
    <mergeCell ref="L338:L341"/>
    <mergeCell ref="M338:M341"/>
    <mergeCell ref="N338:N341"/>
    <mergeCell ref="O338:O341"/>
    <mergeCell ref="P338:P341"/>
    <mergeCell ref="V334:V337"/>
    <mergeCell ref="W334:W337"/>
    <mergeCell ref="X334:X337"/>
    <mergeCell ref="Y334:Y337"/>
    <mergeCell ref="Z334:Z337"/>
    <mergeCell ref="AA334:AA337"/>
    <mergeCell ref="AB334:AB337"/>
    <mergeCell ref="AC334:AC337"/>
    <mergeCell ref="AR324:AR328"/>
    <mergeCell ref="AD334:AD337"/>
    <mergeCell ref="AQ329:AQ333"/>
    <mergeCell ref="AR329:AR333"/>
    <mergeCell ref="AS329:AS333"/>
    <mergeCell ref="A334:A337"/>
    <mergeCell ref="B334:B337"/>
    <mergeCell ref="C334:C337"/>
    <mergeCell ref="D334:D337"/>
    <mergeCell ref="E334:E337"/>
    <mergeCell ref="F334:F337"/>
    <mergeCell ref="G334:G337"/>
    <mergeCell ref="H334:H337"/>
    <mergeCell ref="I334:I337"/>
    <mergeCell ref="J334:J337"/>
    <mergeCell ref="K334:K337"/>
    <mergeCell ref="L334:L337"/>
    <mergeCell ref="M334:M337"/>
    <mergeCell ref="N334:N337"/>
    <mergeCell ref="O334:O337"/>
    <mergeCell ref="P334:P337"/>
    <mergeCell ref="Q334:Q337"/>
    <mergeCell ref="R334:R337"/>
    <mergeCell ref="S334:S337"/>
    <mergeCell ref="T334:T337"/>
    <mergeCell ref="U334:U337"/>
    <mergeCell ref="AA329:AA333"/>
    <mergeCell ref="AB329:AB333"/>
    <mergeCell ref="AC329:AC333"/>
    <mergeCell ref="AD329:AD333"/>
    <mergeCell ref="AE329:AE333"/>
    <mergeCell ref="AF329:AF333"/>
    <mergeCell ref="AE324:AE328"/>
    <mergeCell ref="AH329:AH333"/>
    <mergeCell ref="AP329:AP333"/>
    <mergeCell ref="R329:R333"/>
    <mergeCell ref="S329:S333"/>
    <mergeCell ref="T329:T333"/>
    <mergeCell ref="U329:U333"/>
    <mergeCell ref="V329:V333"/>
    <mergeCell ref="W329:W333"/>
    <mergeCell ref="X329:X333"/>
    <mergeCell ref="Y329:Y333"/>
    <mergeCell ref="Z329:Z333"/>
    <mergeCell ref="AF324:AF328"/>
    <mergeCell ref="AG324:AG328"/>
    <mergeCell ref="AH324:AH328"/>
    <mergeCell ref="AP324:AP328"/>
    <mergeCell ref="AQ324:AQ328"/>
    <mergeCell ref="AG329:AG333"/>
    <mergeCell ref="AD319:AD323"/>
    <mergeCell ref="AE319:AE323"/>
    <mergeCell ref="AF319:AF323"/>
    <mergeCell ref="AG319:AG323"/>
    <mergeCell ref="AH319:AH323"/>
    <mergeCell ref="AP319:AP323"/>
    <mergeCell ref="AS324:AS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W324:W328"/>
    <mergeCell ref="X324:X328"/>
    <mergeCell ref="Y324:Y328"/>
    <mergeCell ref="Z324:Z328"/>
    <mergeCell ref="AA324:AA328"/>
    <mergeCell ref="AB324:AB328"/>
    <mergeCell ref="AC324:AC328"/>
    <mergeCell ref="AD324:AD328"/>
    <mergeCell ref="M319:M323"/>
    <mergeCell ref="N319:N323"/>
    <mergeCell ref="O319:O323"/>
    <mergeCell ref="P319:P323"/>
    <mergeCell ref="Q319:Q323"/>
    <mergeCell ref="R319:R323"/>
    <mergeCell ref="AR319:AR323"/>
    <mergeCell ref="AS319:AS323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4:V328"/>
    <mergeCell ref="AB319:AB323"/>
    <mergeCell ref="AC319:AC323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AD314:AD318"/>
    <mergeCell ref="AE314:AE318"/>
    <mergeCell ref="AF314:AF318"/>
    <mergeCell ref="AG314:AG318"/>
    <mergeCell ref="AH314:AH318"/>
    <mergeCell ref="AP314:AP318"/>
    <mergeCell ref="AQ314:AQ318"/>
    <mergeCell ref="AR314:AR318"/>
    <mergeCell ref="S314:S318"/>
    <mergeCell ref="T314:T318"/>
    <mergeCell ref="AQ319:AQ323"/>
    <mergeCell ref="S319:S323"/>
    <mergeCell ref="T319:T323"/>
    <mergeCell ref="U319:U323"/>
    <mergeCell ref="V319:V323"/>
    <mergeCell ref="W319:W323"/>
    <mergeCell ref="X319:X323"/>
    <mergeCell ref="Y319:Y323"/>
    <mergeCell ref="Z319:Z323"/>
    <mergeCell ref="AA319:AA323"/>
    <mergeCell ref="J319:J323"/>
    <mergeCell ref="K319:K323"/>
    <mergeCell ref="L319:L323"/>
    <mergeCell ref="AS314:AS318"/>
    <mergeCell ref="U314:U318"/>
    <mergeCell ref="V314:V318"/>
    <mergeCell ref="W314:W318"/>
    <mergeCell ref="X314:X318"/>
    <mergeCell ref="Y314:Y318"/>
    <mergeCell ref="Z314:Z318"/>
    <mergeCell ref="AA314:AA318"/>
    <mergeCell ref="AB314:AB318"/>
    <mergeCell ref="AC314:AC318"/>
    <mergeCell ref="AP309:AP313"/>
    <mergeCell ref="AQ309:AQ313"/>
    <mergeCell ref="AR309:AR313"/>
    <mergeCell ref="AS309:AS313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J314:J318"/>
    <mergeCell ref="K314:K318"/>
    <mergeCell ref="L314:L318"/>
    <mergeCell ref="M314:M318"/>
    <mergeCell ref="N314:N318"/>
    <mergeCell ref="O314:O318"/>
    <mergeCell ref="P314:P318"/>
    <mergeCell ref="Q314:Q318"/>
    <mergeCell ref="R314:R318"/>
    <mergeCell ref="Z309:Z313"/>
    <mergeCell ref="AA309:AA313"/>
    <mergeCell ref="AB309:AB313"/>
    <mergeCell ref="AC309:AC313"/>
    <mergeCell ref="AD309:AD313"/>
    <mergeCell ref="AE309:AE313"/>
    <mergeCell ref="AF309:AF313"/>
    <mergeCell ref="AG309:AG313"/>
    <mergeCell ref="AH309:AH313"/>
    <mergeCell ref="Q309:Q313"/>
    <mergeCell ref="R309:R313"/>
    <mergeCell ref="S309:S313"/>
    <mergeCell ref="T309:T313"/>
    <mergeCell ref="U309:U313"/>
    <mergeCell ref="V309:V313"/>
    <mergeCell ref="W309:W313"/>
    <mergeCell ref="X309:X313"/>
    <mergeCell ref="Y309:Y313"/>
    <mergeCell ref="AE304:AE308"/>
    <mergeCell ref="AF304:AF308"/>
    <mergeCell ref="AG304:AG308"/>
    <mergeCell ref="AH304:AH308"/>
    <mergeCell ref="AP304:AP308"/>
    <mergeCell ref="AQ304:AQ308"/>
    <mergeCell ref="AR304:AR308"/>
    <mergeCell ref="AS304:AS308"/>
    <mergeCell ref="A309:A313"/>
    <mergeCell ref="B309:B313"/>
    <mergeCell ref="C309:C313"/>
    <mergeCell ref="D309:D313"/>
    <mergeCell ref="E309:E313"/>
    <mergeCell ref="F309:F313"/>
    <mergeCell ref="G309:G31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P309:P313"/>
    <mergeCell ref="V304:V308"/>
    <mergeCell ref="W304:W308"/>
    <mergeCell ref="X304:X308"/>
    <mergeCell ref="Y304:Y308"/>
    <mergeCell ref="Z304:Z308"/>
    <mergeCell ref="AA304:AA308"/>
    <mergeCell ref="AB304:AB308"/>
    <mergeCell ref="AC304:AC308"/>
    <mergeCell ref="AD304:AD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Q304:Q308"/>
    <mergeCell ref="R304:R308"/>
    <mergeCell ref="S304:S308"/>
    <mergeCell ref="T304:T308"/>
    <mergeCell ref="U304:U308"/>
    <mergeCell ref="Z283:Z287"/>
    <mergeCell ref="AA283:AA287"/>
    <mergeCell ref="AB283:AB287"/>
    <mergeCell ref="AC283:AC287"/>
    <mergeCell ref="AD283:AD287"/>
    <mergeCell ref="AE283:AE287"/>
    <mergeCell ref="AF283:AF287"/>
    <mergeCell ref="AG283:AG287"/>
    <mergeCell ref="AH283:AH287"/>
    <mergeCell ref="Q283:Q287"/>
    <mergeCell ref="R283:R287"/>
    <mergeCell ref="S283:S287"/>
    <mergeCell ref="T283:T287"/>
    <mergeCell ref="U283:U287"/>
    <mergeCell ref="V283:V287"/>
    <mergeCell ref="W283:W287"/>
    <mergeCell ref="X283:X287"/>
    <mergeCell ref="Y283:Y287"/>
    <mergeCell ref="AE279:AE282"/>
    <mergeCell ref="AF279:AF282"/>
    <mergeCell ref="AG279:AG282"/>
    <mergeCell ref="AH279:AH282"/>
    <mergeCell ref="AP279:AP282"/>
    <mergeCell ref="AQ279:AQ282"/>
    <mergeCell ref="AR279:AR282"/>
    <mergeCell ref="AS279:AS282"/>
    <mergeCell ref="A283:A287"/>
    <mergeCell ref="B283:B287"/>
    <mergeCell ref="C283:C287"/>
    <mergeCell ref="D283:D287"/>
    <mergeCell ref="E283:E287"/>
    <mergeCell ref="F283:F287"/>
    <mergeCell ref="G283:G287"/>
    <mergeCell ref="H283:H287"/>
    <mergeCell ref="I283:I287"/>
    <mergeCell ref="J283:J287"/>
    <mergeCell ref="K283:K287"/>
    <mergeCell ref="L283:L287"/>
    <mergeCell ref="M283:M287"/>
    <mergeCell ref="N283:N287"/>
    <mergeCell ref="O283:O287"/>
    <mergeCell ref="P283:P287"/>
    <mergeCell ref="V279:V282"/>
    <mergeCell ref="W279:W282"/>
    <mergeCell ref="X279:X282"/>
    <mergeCell ref="Y279:Y282"/>
    <mergeCell ref="Z279:Z282"/>
    <mergeCell ref="AA279:AA282"/>
    <mergeCell ref="AB279:AB282"/>
    <mergeCell ref="AC279:AC282"/>
    <mergeCell ref="AD279:AD282"/>
    <mergeCell ref="AQ274:AQ278"/>
    <mergeCell ref="AR274:AR278"/>
    <mergeCell ref="AS274:AS278"/>
    <mergeCell ref="A279:A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AA274:AA278"/>
    <mergeCell ref="AB274:AB278"/>
    <mergeCell ref="AC274:AC278"/>
    <mergeCell ref="AD274:AD278"/>
    <mergeCell ref="AE274:AE278"/>
    <mergeCell ref="AF274:AF278"/>
    <mergeCell ref="AG274:AG278"/>
    <mergeCell ref="AP274:AP278"/>
    <mergeCell ref="R274:R278"/>
    <mergeCell ref="S274:S278"/>
    <mergeCell ref="T274:T278"/>
    <mergeCell ref="U274:U278"/>
    <mergeCell ref="V274:V278"/>
    <mergeCell ref="W274:W278"/>
    <mergeCell ref="X274:X278"/>
    <mergeCell ref="Y274:Y278"/>
    <mergeCell ref="Z274:Z278"/>
    <mergeCell ref="AF269:AF273"/>
    <mergeCell ref="AG269:AG273"/>
    <mergeCell ref="AH269:AH273"/>
    <mergeCell ref="AP269:AP273"/>
    <mergeCell ref="AQ269:AQ273"/>
    <mergeCell ref="AR269:AR273"/>
    <mergeCell ref="AS269:AS273"/>
    <mergeCell ref="W269:W273"/>
    <mergeCell ref="X269:X273"/>
    <mergeCell ref="Y269:Y273"/>
    <mergeCell ref="Z269:Z273"/>
    <mergeCell ref="AA269:AA273"/>
    <mergeCell ref="AB269:AB273"/>
    <mergeCell ref="AC269:AC273"/>
    <mergeCell ref="AD269:AD273"/>
    <mergeCell ref="AE269:AE273"/>
    <mergeCell ref="A274:A278"/>
    <mergeCell ref="B274:B278"/>
    <mergeCell ref="C274:C278"/>
    <mergeCell ref="D274:D278"/>
    <mergeCell ref="E274:E278"/>
    <mergeCell ref="F274:F278"/>
    <mergeCell ref="G274:G278"/>
    <mergeCell ref="H274:H278"/>
    <mergeCell ref="I274:I278"/>
    <mergeCell ref="J274:J278"/>
    <mergeCell ref="K274:K278"/>
    <mergeCell ref="L274:L278"/>
    <mergeCell ref="M274:M278"/>
    <mergeCell ref="N274:N278"/>
    <mergeCell ref="O274:O278"/>
    <mergeCell ref="P274:P278"/>
    <mergeCell ref="Q274:Q278"/>
    <mergeCell ref="AR264:AR268"/>
    <mergeCell ref="AS264:AS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I269:I273"/>
    <mergeCell ref="J269:J273"/>
    <mergeCell ref="K269:K273"/>
    <mergeCell ref="L269:L273"/>
    <mergeCell ref="M269:M273"/>
    <mergeCell ref="N269:N273"/>
    <mergeCell ref="O269:O273"/>
    <mergeCell ref="P269:P273"/>
    <mergeCell ref="Q269:Q273"/>
    <mergeCell ref="R269:R273"/>
    <mergeCell ref="S269:S273"/>
    <mergeCell ref="T269:T273"/>
    <mergeCell ref="U269:U273"/>
    <mergeCell ref="V269:V273"/>
    <mergeCell ref="AB264:AB268"/>
    <mergeCell ref="AC264:AC268"/>
    <mergeCell ref="AD264:AD268"/>
    <mergeCell ref="AE264:AE268"/>
    <mergeCell ref="AF264:AF268"/>
    <mergeCell ref="AG264:AG268"/>
    <mergeCell ref="AH264:AH268"/>
    <mergeCell ref="AP264:AP268"/>
    <mergeCell ref="AQ264:AQ268"/>
    <mergeCell ref="S264:S268"/>
    <mergeCell ref="T264:T268"/>
    <mergeCell ref="U264:U268"/>
    <mergeCell ref="V264:V268"/>
    <mergeCell ref="W264:W268"/>
    <mergeCell ref="X264:X268"/>
    <mergeCell ref="Y264:Y268"/>
    <mergeCell ref="Z264:Z268"/>
    <mergeCell ref="AA264:AA268"/>
    <mergeCell ref="J264:J268"/>
    <mergeCell ref="K264:K268"/>
    <mergeCell ref="L264:L268"/>
    <mergeCell ref="M264:M268"/>
    <mergeCell ref="N264:N268"/>
    <mergeCell ref="O264:O268"/>
    <mergeCell ref="P264:P268"/>
    <mergeCell ref="Q264:Q268"/>
    <mergeCell ref="R264:R268"/>
    <mergeCell ref="R259:R263"/>
    <mergeCell ref="Z255:Z258"/>
    <mergeCell ref="AB255:AB258"/>
    <mergeCell ref="AC255:AC258"/>
    <mergeCell ref="AD255:AD258"/>
    <mergeCell ref="AE255:AE258"/>
    <mergeCell ref="AF255:AF258"/>
    <mergeCell ref="AG255:AG258"/>
    <mergeCell ref="AH255:AH258"/>
    <mergeCell ref="Q255:Q258"/>
    <mergeCell ref="R255:R258"/>
    <mergeCell ref="U255:U258"/>
    <mergeCell ref="V255:V258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I264:I268"/>
    <mergeCell ref="AD259:AD263"/>
    <mergeCell ref="AE259:AE263"/>
    <mergeCell ref="AF259:AF263"/>
    <mergeCell ref="AG259:AG263"/>
    <mergeCell ref="AH259:AH263"/>
    <mergeCell ref="S259:S263"/>
    <mergeCell ref="T259:T263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I259:I263"/>
    <mergeCell ref="J259:J263"/>
    <mergeCell ref="K259:K263"/>
    <mergeCell ref="L259:L263"/>
    <mergeCell ref="M259:M263"/>
    <mergeCell ref="N259:N263"/>
    <mergeCell ref="O259:O263"/>
    <mergeCell ref="P259:P263"/>
    <mergeCell ref="Q259:Q263"/>
    <mergeCell ref="Y255:Y258"/>
    <mergeCell ref="U259:U263"/>
    <mergeCell ref="V259:V263"/>
    <mergeCell ref="W259:W263"/>
    <mergeCell ref="X259:X263"/>
    <mergeCell ref="Y259:Y263"/>
    <mergeCell ref="Z259:Z263"/>
    <mergeCell ref="AA259:AA263"/>
    <mergeCell ref="AB259:AB263"/>
    <mergeCell ref="AC259:AC263"/>
    <mergeCell ref="AF249:AF254"/>
    <mergeCell ref="AP255:AP258"/>
    <mergeCell ref="AQ255:AQ258"/>
    <mergeCell ref="AP249:AP254"/>
    <mergeCell ref="AQ249:AQ254"/>
    <mergeCell ref="AR255:AR258"/>
    <mergeCell ref="AS255:AS258"/>
    <mergeCell ref="AP259:AP263"/>
    <mergeCell ref="AQ259:AQ263"/>
    <mergeCell ref="AR259:AR263"/>
    <mergeCell ref="AR249:AR254"/>
    <mergeCell ref="AS249:AS254"/>
    <mergeCell ref="A255:A258"/>
    <mergeCell ref="B255:B258"/>
    <mergeCell ref="C255:C258"/>
    <mergeCell ref="D255:D258"/>
    <mergeCell ref="E255:E258"/>
    <mergeCell ref="F255:F258"/>
    <mergeCell ref="G255:G258"/>
    <mergeCell ref="H255:H258"/>
    <mergeCell ref="I255:I258"/>
    <mergeCell ref="J255:J258"/>
    <mergeCell ref="K255:K258"/>
    <mergeCell ref="L255:L258"/>
    <mergeCell ref="M255:M258"/>
    <mergeCell ref="N255:N258"/>
    <mergeCell ref="O255:O258"/>
    <mergeCell ref="P255:P258"/>
    <mergeCell ref="V249:V254"/>
    <mergeCell ref="W249:W254"/>
    <mergeCell ref="X249:X254"/>
    <mergeCell ref="Y249:Y254"/>
    <mergeCell ref="Z249:Z254"/>
    <mergeCell ref="AA249:AA254"/>
    <mergeCell ref="AB249:AB254"/>
    <mergeCell ref="AC249:AC254"/>
    <mergeCell ref="AA255:AA258"/>
    <mergeCell ref="AD249:AD254"/>
    <mergeCell ref="S255:S258"/>
    <mergeCell ref="T255:T258"/>
    <mergeCell ref="W255:W258"/>
    <mergeCell ref="X255:X258"/>
    <mergeCell ref="AR243:AR248"/>
    <mergeCell ref="AS243:AS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S249:S254"/>
    <mergeCell ref="T249:T254"/>
    <mergeCell ref="U249:U254"/>
    <mergeCell ref="AA243:AA248"/>
    <mergeCell ref="AB243:AB248"/>
    <mergeCell ref="AC243:AC248"/>
    <mergeCell ref="AD243:AD248"/>
    <mergeCell ref="AE243:AE248"/>
    <mergeCell ref="AF243:AF248"/>
    <mergeCell ref="AE249:AE254"/>
    <mergeCell ref="AG249:AG254"/>
    <mergeCell ref="AH249:AH254"/>
    <mergeCell ref="AE237:AE242"/>
    <mergeCell ref="AH243:AH248"/>
    <mergeCell ref="AP243:AP248"/>
    <mergeCell ref="R243:R248"/>
    <mergeCell ref="S243:S248"/>
    <mergeCell ref="T243:T248"/>
    <mergeCell ref="U243:U248"/>
    <mergeCell ref="V243:V248"/>
    <mergeCell ref="W243:W248"/>
    <mergeCell ref="X243:X248"/>
    <mergeCell ref="Y243:Y248"/>
    <mergeCell ref="Z243:Z248"/>
    <mergeCell ref="AF237:AF242"/>
    <mergeCell ref="AG237:AG242"/>
    <mergeCell ref="AH237:AH242"/>
    <mergeCell ref="AP237:AP242"/>
    <mergeCell ref="AQ237:AQ242"/>
    <mergeCell ref="AG243:AG248"/>
    <mergeCell ref="AQ243:AQ248"/>
    <mergeCell ref="AD231:AD236"/>
    <mergeCell ref="AE231:AE236"/>
    <mergeCell ref="AF231:AF236"/>
    <mergeCell ref="AG231:AG236"/>
    <mergeCell ref="AH231:AH236"/>
    <mergeCell ref="AP231:AP236"/>
    <mergeCell ref="AS237:AS242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J243:J248"/>
    <mergeCell ref="K243:K248"/>
    <mergeCell ref="L243:L248"/>
    <mergeCell ref="M243:M248"/>
    <mergeCell ref="N243:N248"/>
    <mergeCell ref="O243:O248"/>
    <mergeCell ref="P243:P248"/>
    <mergeCell ref="Q243:Q248"/>
    <mergeCell ref="W237:W242"/>
    <mergeCell ref="X237:X242"/>
    <mergeCell ref="Y237:Y242"/>
    <mergeCell ref="Z237:Z242"/>
    <mergeCell ref="AA237:AA242"/>
    <mergeCell ref="AB237:AB242"/>
    <mergeCell ref="AC237:AC242"/>
    <mergeCell ref="AD237:AD242"/>
    <mergeCell ref="M231:M236"/>
    <mergeCell ref="N231:N236"/>
    <mergeCell ref="O231:O236"/>
    <mergeCell ref="P231:P236"/>
    <mergeCell ref="Q231:Q236"/>
    <mergeCell ref="R231:R236"/>
    <mergeCell ref="AR231:AR236"/>
    <mergeCell ref="AS231:AS236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I237:I242"/>
    <mergeCell ref="J237:J242"/>
    <mergeCell ref="K237:K242"/>
    <mergeCell ref="L237:L242"/>
    <mergeCell ref="M237:M242"/>
    <mergeCell ref="N237:N242"/>
    <mergeCell ref="O237:O242"/>
    <mergeCell ref="P237:P242"/>
    <mergeCell ref="Q237:Q242"/>
    <mergeCell ref="R237:R242"/>
    <mergeCell ref="S237:S242"/>
    <mergeCell ref="T237:T242"/>
    <mergeCell ref="U237:U242"/>
    <mergeCell ref="V237:V242"/>
    <mergeCell ref="AB231:AB236"/>
    <mergeCell ref="AC231:AC236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I231:I236"/>
    <mergeCell ref="AD225:AD230"/>
    <mergeCell ref="AE225:AE230"/>
    <mergeCell ref="AF225:AF230"/>
    <mergeCell ref="AG225:AG230"/>
    <mergeCell ref="AH225:AH230"/>
    <mergeCell ref="AP225:AP230"/>
    <mergeCell ref="AQ225:AQ230"/>
    <mergeCell ref="AR225:AR230"/>
    <mergeCell ref="S225:S230"/>
    <mergeCell ref="T225:T230"/>
    <mergeCell ref="AQ231:AQ236"/>
    <mergeCell ref="S231:S236"/>
    <mergeCell ref="T231:T236"/>
    <mergeCell ref="U231:U236"/>
    <mergeCell ref="V231:V236"/>
    <mergeCell ref="W231:W236"/>
    <mergeCell ref="X231:X236"/>
    <mergeCell ref="Y231:Y236"/>
    <mergeCell ref="Z231:Z236"/>
    <mergeCell ref="AA231:AA236"/>
    <mergeCell ref="J231:J236"/>
    <mergeCell ref="K231:K236"/>
    <mergeCell ref="L231:L236"/>
    <mergeCell ref="U225:U230"/>
    <mergeCell ref="V225:V230"/>
    <mergeCell ref="W225:W230"/>
    <mergeCell ref="X225:X230"/>
    <mergeCell ref="Y225:Y230"/>
    <mergeCell ref="Z225:Z230"/>
    <mergeCell ref="AA225:AA230"/>
    <mergeCell ref="AB225:AB230"/>
    <mergeCell ref="AC225:AC230"/>
    <mergeCell ref="AP219:AP224"/>
    <mergeCell ref="AQ219:AQ224"/>
    <mergeCell ref="AR219:AR224"/>
    <mergeCell ref="AS219:AS224"/>
    <mergeCell ref="A225:A230"/>
    <mergeCell ref="B225:B230"/>
    <mergeCell ref="C225:C230"/>
    <mergeCell ref="D225:D230"/>
    <mergeCell ref="E225:E230"/>
    <mergeCell ref="F225:F230"/>
    <mergeCell ref="G225:G230"/>
    <mergeCell ref="H225:H230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Z219:Z224"/>
    <mergeCell ref="AA219:AA224"/>
    <mergeCell ref="AB219:AB224"/>
    <mergeCell ref="AC219:AC224"/>
    <mergeCell ref="AD219:AD224"/>
    <mergeCell ref="AE219:AE224"/>
    <mergeCell ref="AF219:AF224"/>
    <mergeCell ref="AG219:AG224"/>
    <mergeCell ref="AH219:AH224"/>
    <mergeCell ref="Q219:Q224"/>
    <mergeCell ref="R219:R224"/>
    <mergeCell ref="S219:S224"/>
    <mergeCell ref="T219:T224"/>
    <mergeCell ref="U219:U224"/>
    <mergeCell ref="V219:V224"/>
    <mergeCell ref="W219:W224"/>
    <mergeCell ref="X219:X224"/>
    <mergeCell ref="Y219:Y224"/>
    <mergeCell ref="AE215:AE218"/>
    <mergeCell ref="AF215:AF218"/>
    <mergeCell ref="AG215:AG218"/>
    <mergeCell ref="AH215:AH218"/>
    <mergeCell ref="AP215:AP218"/>
    <mergeCell ref="AQ215:AQ218"/>
    <mergeCell ref="AR215:AR218"/>
    <mergeCell ref="AS215:AS218"/>
    <mergeCell ref="A219:A224"/>
    <mergeCell ref="B219:B224"/>
    <mergeCell ref="C219:C224"/>
    <mergeCell ref="D219:D224"/>
    <mergeCell ref="E219:E224"/>
    <mergeCell ref="F219:F224"/>
    <mergeCell ref="G219:G224"/>
    <mergeCell ref="H219:H224"/>
    <mergeCell ref="I219:I224"/>
    <mergeCell ref="J219:J224"/>
    <mergeCell ref="K219:K224"/>
    <mergeCell ref="L219:L224"/>
    <mergeCell ref="M219:M224"/>
    <mergeCell ref="N219:N224"/>
    <mergeCell ref="O219:O224"/>
    <mergeCell ref="P219:P224"/>
    <mergeCell ref="V215:V218"/>
    <mergeCell ref="W215:W218"/>
    <mergeCell ref="X215:X218"/>
    <mergeCell ref="Y215:Y218"/>
    <mergeCell ref="Z215:Z218"/>
    <mergeCell ref="AA215:AA218"/>
    <mergeCell ref="AB215:AB218"/>
    <mergeCell ref="AC215:AC218"/>
    <mergeCell ref="AR206:AR209"/>
    <mergeCell ref="AD215:AD218"/>
    <mergeCell ref="AQ210:AQ214"/>
    <mergeCell ref="AR210:AR214"/>
    <mergeCell ref="AS210:AS214"/>
    <mergeCell ref="A215:A218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M215:M218"/>
    <mergeCell ref="N215:N218"/>
    <mergeCell ref="O215:O218"/>
    <mergeCell ref="P215:P218"/>
    <mergeCell ref="Q215:Q218"/>
    <mergeCell ref="R215:R218"/>
    <mergeCell ref="S215:S218"/>
    <mergeCell ref="T215:T218"/>
    <mergeCell ref="U215:U218"/>
    <mergeCell ref="AA210:AA214"/>
    <mergeCell ref="AB210:AB214"/>
    <mergeCell ref="AC210:AC214"/>
    <mergeCell ref="AD210:AD214"/>
    <mergeCell ref="AE210:AE214"/>
    <mergeCell ref="AF210:AF214"/>
    <mergeCell ref="AE206:AE209"/>
    <mergeCell ref="AH210:AH214"/>
    <mergeCell ref="AP210:AP214"/>
    <mergeCell ref="R210:R214"/>
    <mergeCell ref="S210:S214"/>
    <mergeCell ref="T210:T214"/>
    <mergeCell ref="U210:U214"/>
    <mergeCell ref="V210:V214"/>
    <mergeCell ref="W210:W214"/>
    <mergeCell ref="X210:X214"/>
    <mergeCell ref="Y210:Y214"/>
    <mergeCell ref="Z210:Z214"/>
    <mergeCell ref="AF206:AF209"/>
    <mergeCell ref="AG206:AG209"/>
    <mergeCell ref="AH206:AH209"/>
    <mergeCell ref="AP206:AP209"/>
    <mergeCell ref="AQ206:AQ209"/>
    <mergeCell ref="AG210:AG214"/>
    <mergeCell ref="AD202:AD205"/>
    <mergeCell ref="AE202:AE205"/>
    <mergeCell ref="AF202:AF205"/>
    <mergeCell ref="AG202:AG205"/>
    <mergeCell ref="AH202:AH205"/>
    <mergeCell ref="AP202:AP205"/>
    <mergeCell ref="AS206:AS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L210:L214"/>
    <mergeCell ref="M210:M214"/>
    <mergeCell ref="N210:N214"/>
    <mergeCell ref="O210:O214"/>
    <mergeCell ref="P210:P214"/>
    <mergeCell ref="Q210:Q214"/>
    <mergeCell ref="W206:W209"/>
    <mergeCell ref="X206:X209"/>
    <mergeCell ref="Y206:Y209"/>
    <mergeCell ref="Z206:Z209"/>
    <mergeCell ref="AA206:AA209"/>
    <mergeCell ref="AB206:AB209"/>
    <mergeCell ref="AC206:AC209"/>
    <mergeCell ref="AD206:AD209"/>
    <mergeCell ref="M202:M205"/>
    <mergeCell ref="N202:N205"/>
    <mergeCell ref="O202:O205"/>
    <mergeCell ref="P202:P205"/>
    <mergeCell ref="Q202:Q205"/>
    <mergeCell ref="R202:R205"/>
    <mergeCell ref="AR202:AR205"/>
    <mergeCell ref="AS202:AS205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I206:I209"/>
    <mergeCell ref="J206:J209"/>
    <mergeCell ref="K206:K209"/>
    <mergeCell ref="L206:L209"/>
    <mergeCell ref="M206:M209"/>
    <mergeCell ref="N206:N209"/>
    <mergeCell ref="O206:O209"/>
    <mergeCell ref="P206:P209"/>
    <mergeCell ref="Q206:Q209"/>
    <mergeCell ref="R206:R209"/>
    <mergeCell ref="S206:S209"/>
    <mergeCell ref="T206:T209"/>
    <mergeCell ref="U206:U209"/>
    <mergeCell ref="V206:V209"/>
    <mergeCell ref="AB202:AB205"/>
    <mergeCell ref="AC202:AC205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AD198:AD201"/>
    <mergeCell ref="AE198:AE201"/>
    <mergeCell ref="AF198:AF201"/>
    <mergeCell ref="AG198:AG201"/>
    <mergeCell ref="AH198:AH201"/>
    <mergeCell ref="AP198:AP201"/>
    <mergeCell ref="AQ198:AQ201"/>
    <mergeCell ref="AR198:AR201"/>
    <mergeCell ref="S198:S201"/>
    <mergeCell ref="T198:T201"/>
    <mergeCell ref="AQ202:AQ205"/>
    <mergeCell ref="S202:S205"/>
    <mergeCell ref="T202:T205"/>
    <mergeCell ref="U202:U205"/>
    <mergeCell ref="V202:V205"/>
    <mergeCell ref="W202:W205"/>
    <mergeCell ref="X202:X205"/>
    <mergeCell ref="Y202:Y205"/>
    <mergeCell ref="Z202:Z205"/>
    <mergeCell ref="AA202:AA205"/>
    <mergeCell ref="J202:J205"/>
    <mergeCell ref="K202:K205"/>
    <mergeCell ref="L202:L205"/>
    <mergeCell ref="AS198:AS201"/>
    <mergeCell ref="U198:U201"/>
    <mergeCell ref="V198:V201"/>
    <mergeCell ref="W198:W201"/>
    <mergeCell ref="X198:X201"/>
    <mergeCell ref="Y198:Y201"/>
    <mergeCell ref="Z198:Z201"/>
    <mergeCell ref="AA198:AA201"/>
    <mergeCell ref="AB198:AB201"/>
    <mergeCell ref="AC198:AC201"/>
    <mergeCell ref="AP194:AP197"/>
    <mergeCell ref="AQ194:AQ197"/>
    <mergeCell ref="AR194:AR197"/>
    <mergeCell ref="AS194:AS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198:J201"/>
    <mergeCell ref="K198:K201"/>
    <mergeCell ref="L198:L201"/>
    <mergeCell ref="M198:M201"/>
    <mergeCell ref="N198:N201"/>
    <mergeCell ref="O198:O201"/>
    <mergeCell ref="P198:P201"/>
    <mergeCell ref="Q198:Q201"/>
    <mergeCell ref="R198:R201"/>
    <mergeCell ref="Z194:Z197"/>
    <mergeCell ref="AA194:AA197"/>
    <mergeCell ref="AB194:AB197"/>
    <mergeCell ref="AC194:AC197"/>
    <mergeCell ref="AD194:AD197"/>
    <mergeCell ref="AE194:AE197"/>
    <mergeCell ref="AF194:AF197"/>
    <mergeCell ref="AG194:AG197"/>
    <mergeCell ref="AH194:AH197"/>
    <mergeCell ref="Q194:Q197"/>
    <mergeCell ref="R194:R197"/>
    <mergeCell ref="S194:S197"/>
    <mergeCell ref="T194:T197"/>
    <mergeCell ref="U194:U197"/>
    <mergeCell ref="V194:V197"/>
    <mergeCell ref="W194:W197"/>
    <mergeCell ref="X194:X197"/>
    <mergeCell ref="Y194:Y197"/>
    <mergeCell ref="AE188:AE193"/>
    <mergeCell ref="AF188:AF193"/>
    <mergeCell ref="AG188:AG193"/>
    <mergeCell ref="AH188:AH193"/>
    <mergeCell ref="AP188:AP193"/>
    <mergeCell ref="AQ188:AQ193"/>
    <mergeCell ref="AR188:AR193"/>
    <mergeCell ref="AS188:AS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J194:J197"/>
    <mergeCell ref="K194:K197"/>
    <mergeCell ref="L194:L197"/>
    <mergeCell ref="M194:M197"/>
    <mergeCell ref="N194:N197"/>
    <mergeCell ref="O194:O197"/>
    <mergeCell ref="P194:P197"/>
    <mergeCell ref="V188:V193"/>
    <mergeCell ref="W188:W193"/>
    <mergeCell ref="X188:X193"/>
    <mergeCell ref="Y188:Y193"/>
    <mergeCell ref="Z188:Z193"/>
    <mergeCell ref="AA188:AA193"/>
    <mergeCell ref="AB188:AB193"/>
    <mergeCell ref="AC188:AC193"/>
    <mergeCell ref="AR180:AR183"/>
    <mergeCell ref="AD188:AD193"/>
    <mergeCell ref="AQ184:AQ187"/>
    <mergeCell ref="AR184:AR187"/>
    <mergeCell ref="AS184:AS187"/>
    <mergeCell ref="A188:A193"/>
    <mergeCell ref="B188:B193"/>
    <mergeCell ref="C188:C193"/>
    <mergeCell ref="D188:D193"/>
    <mergeCell ref="E188:E193"/>
    <mergeCell ref="F188:F193"/>
    <mergeCell ref="G188:G193"/>
    <mergeCell ref="H188:H193"/>
    <mergeCell ref="I188:I193"/>
    <mergeCell ref="J188:J193"/>
    <mergeCell ref="K188:K193"/>
    <mergeCell ref="L188:L193"/>
    <mergeCell ref="M188:M193"/>
    <mergeCell ref="N188:N193"/>
    <mergeCell ref="O188:O193"/>
    <mergeCell ref="P188:P193"/>
    <mergeCell ref="Q188:Q193"/>
    <mergeCell ref="R188:R193"/>
    <mergeCell ref="S188:S193"/>
    <mergeCell ref="T188:T193"/>
    <mergeCell ref="U188:U193"/>
    <mergeCell ref="AA184:AA187"/>
    <mergeCell ref="AB184:AB187"/>
    <mergeCell ref="AC184:AC187"/>
    <mergeCell ref="AD184:AD187"/>
    <mergeCell ref="AE184:AE187"/>
    <mergeCell ref="AF184:AF187"/>
    <mergeCell ref="AE180:AE183"/>
    <mergeCell ref="AH184:AH187"/>
    <mergeCell ref="AP184:AP187"/>
    <mergeCell ref="R184:R187"/>
    <mergeCell ref="S184:S187"/>
    <mergeCell ref="T184:T187"/>
    <mergeCell ref="U184:U187"/>
    <mergeCell ref="V184:V187"/>
    <mergeCell ref="W184:W187"/>
    <mergeCell ref="X184:X187"/>
    <mergeCell ref="Y184:Y187"/>
    <mergeCell ref="Z184:Z187"/>
    <mergeCell ref="AF180:AF183"/>
    <mergeCell ref="AG180:AG183"/>
    <mergeCell ref="AH180:AH183"/>
    <mergeCell ref="AP180:AP183"/>
    <mergeCell ref="AQ180:AQ183"/>
    <mergeCell ref="AG184:AG187"/>
    <mergeCell ref="AD176:AD179"/>
    <mergeCell ref="AE176:AE179"/>
    <mergeCell ref="AF176:AF179"/>
    <mergeCell ref="AG176:AG179"/>
    <mergeCell ref="AH176:AH179"/>
    <mergeCell ref="AP176:AP179"/>
    <mergeCell ref="AS180:AS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4:Q187"/>
    <mergeCell ref="W180:W183"/>
    <mergeCell ref="X180:X183"/>
    <mergeCell ref="Y180:Y183"/>
    <mergeCell ref="Z180:Z183"/>
    <mergeCell ref="AA180:AA183"/>
    <mergeCell ref="AB180:AB183"/>
    <mergeCell ref="AC180:AC183"/>
    <mergeCell ref="AD180:AD183"/>
    <mergeCell ref="M176:M179"/>
    <mergeCell ref="N176:N179"/>
    <mergeCell ref="O176:O179"/>
    <mergeCell ref="P176:P179"/>
    <mergeCell ref="Q176:Q179"/>
    <mergeCell ref="R176:R179"/>
    <mergeCell ref="AR176:AR179"/>
    <mergeCell ref="AS176:AS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K180:K183"/>
    <mergeCell ref="L180:L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U180:U183"/>
    <mergeCell ref="V180:V183"/>
    <mergeCell ref="AB176:AB179"/>
    <mergeCell ref="AC176:AC179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AD172:AD175"/>
    <mergeCell ref="AE172:AE175"/>
    <mergeCell ref="AF172:AF175"/>
    <mergeCell ref="AG172:AG175"/>
    <mergeCell ref="AH172:AH175"/>
    <mergeCell ref="AP172:AP175"/>
    <mergeCell ref="AQ172:AQ175"/>
    <mergeCell ref="AR172:AR175"/>
    <mergeCell ref="S172:S175"/>
    <mergeCell ref="T172:T175"/>
    <mergeCell ref="AQ176:AQ179"/>
    <mergeCell ref="S176:S179"/>
    <mergeCell ref="T176:T179"/>
    <mergeCell ref="U176:U179"/>
    <mergeCell ref="V176:V179"/>
    <mergeCell ref="W176:W179"/>
    <mergeCell ref="X176:X179"/>
    <mergeCell ref="Y176:Y179"/>
    <mergeCell ref="Z176:Z179"/>
    <mergeCell ref="AA176:AA179"/>
    <mergeCell ref="J176:J179"/>
    <mergeCell ref="K176:K179"/>
    <mergeCell ref="L176:L179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K172:K175"/>
    <mergeCell ref="L172:L175"/>
    <mergeCell ref="M172:M175"/>
    <mergeCell ref="N172:N175"/>
    <mergeCell ref="O172:O175"/>
    <mergeCell ref="P172:P175"/>
    <mergeCell ref="Q172:Q175"/>
    <mergeCell ref="AG166:AG171"/>
    <mergeCell ref="AH166:AH171"/>
    <mergeCell ref="Q166:Q171"/>
    <mergeCell ref="R166:R171"/>
    <mergeCell ref="S166:S171"/>
    <mergeCell ref="T166:T171"/>
    <mergeCell ref="U166:U171"/>
    <mergeCell ref="V166:V171"/>
    <mergeCell ref="W166:W171"/>
    <mergeCell ref="X166:X171"/>
    <mergeCell ref="Y166:Y171"/>
    <mergeCell ref="AS172:AS175"/>
    <mergeCell ref="U172:U175"/>
    <mergeCell ref="V172:V175"/>
    <mergeCell ref="W172:W175"/>
    <mergeCell ref="X172:X175"/>
    <mergeCell ref="Y172:Y175"/>
    <mergeCell ref="Z172:Z175"/>
    <mergeCell ref="AA172:AA175"/>
    <mergeCell ref="AB172:AB175"/>
    <mergeCell ref="AC172:AC175"/>
    <mergeCell ref="AP166:AP171"/>
    <mergeCell ref="AQ166:AQ171"/>
    <mergeCell ref="AR166:AR171"/>
    <mergeCell ref="AS166:AS171"/>
    <mergeCell ref="R172:R175"/>
    <mergeCell ref="AS160:AS165"/>
    <mergeCell ref="A166:A171"/>
    <mergeCell ref="B166:B171"/>
    <mergeCell ref="C166:C171"/>
    <mergeCell ref="D166:D171"/>
    <mergeCell ref="E166:E171"/>
    <mergeCell ref="F166:F171"/>
    <mergeCell ref="G166:G171"/>
    <mergeCell ref="H166:H171"/>
    <mergeCell ref="I166:I171"/>
    <mergeCell ref="J166:J171"/>
    <mergeCell ref="K166:K171"/>
    <mergeCell ref="L166:L171"/>
    <mergeCell ref="M166:M171"/>
    <mergeCell ref="N166:N171"/>
    <mergeCell ref="O166:O171"/>
    <mergeCell ref="P166:P171"/>
    <mergeCell ref="V160:V165"/>
    <mergeCell ref="W160:W165"/>
    <mergeCell ref="X160:X165"/>
    <mergeCell ref="Y160:Y165"/>
    <mergeCell ref="Z160:Z165"/>
    <mergeCell ref="AA160:AA165"/>
    <mergeCell ref="AB160:AB165"/>
    <mergeCell ref="AC160:AC165"/>
    <mergeCell ref="Z166:Z171"/>
    <mergeCell ref="AA166:AA171"/>
    <mergeCell ref="AB166:AB171"/>
    <mergeCell ref="AC166:AC171"/>
    <mergeCell ref="AD166:AD171"/>
    <mergeCell ref="AE166:AE171"/>
    <mergeCell ref="AF166:AF171"/>
    <mergeCell ref="AS154:AS15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U160:U165"/>
    <mergeCell ref="AA154:AA159"/>
    <mergeCell ref="AB154:AB159"/>
    <mergeCell ref="AC154:AC159"/>
    <mergeCell ref="AD154:AD159"/>
    <mergeCell ref="AE154:AE159"/>
    <mergeCell ref="AE160:AE165"/>
    <mergeCell ref="AF160:AF165"/>
    <mergeCell ref="AG160:AG165"/>
    <mergeCell ref="AH160:AH165"/>
    <mergeCell ref="AP160:AP165"/>
    <mergeCell ref="G148:G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R148:R153"/>
    <mergeCell ref="AQ148:AQ153"/>
    <mergeCell ref="AR148:AR153"/>
    <mergeCell ref="AD160:AD165"/>
    <mergeCell ref="AQ154:AQ159"/>
    <mergeCell ref="AR154:AR159"/>
    <mergeCell ref="AQ160:AQ165"/>
    <mergeCell ref="AR160:AR165"/>
    <mergeCell ref="AH154:AH159"/>
    <mergeCell ref="AP154:AP159"/>
    <mergeCell ref="R154:R159"/>
    <mergeCell ref="S154:S159"/>
    <mergeCell ref="T154:T159"/>
    <mergeCell ref="U154:U159"/>
    <mergeCell ref="V154:V159"/>
    <mergeCell ref="W154:W159"/>
    <mergeCell ref="X154:X159"/>
    <mergeCell ref="Y154:Y159"/>
    <mergeCell ref="Z154:Z159"/>
    <mergeCell ref="AF148:AF153"/>
    <mergeCell ref="AG148:AG153"/>
    <mergeCell ref="AH148:AH153"/>
    <mergeCell ref="AP148:AP153"/>
    <mergeCell ref="AF154:AF159"/>
    <mergeCell ref="AG154:AG159"/>
    <mergeCell ref="AS148:AS153"/>
    <mergeCell ref="A154:A159"/>
    <mergeCell ref="B154:B159"/>
    <mergeCell ref="C154:C159"/>
    <mergeCell ref="D154:D159"/>
    <mergeCell ref="E154:E159"/>
    <mergeCell ref="F154:F159"/>
    <mergeCell ref="G154:G159"/>
    <mergeCell ref="H154:H159"/>
    <mergeCell ref="I154:I159"/>
    <mergeCell ref="J154:J159"/>
    <mergeCell ref="K154:K159"/>
    <mergeCell ref="L154:L159"/>
    <mergeCell ref="M154:M159"/>
    <mergeCell ref="N154:N159"/>
    <mergeCell ref="O154:O159"/>
    <mergeCell ref="P154:P159"/>
    <mergeCell ref="Q154:Q159"/>
    <mergeCell ref="W148:W153"/>
    <mergeCell ref="X148:X153"/>
    <mergeCell ref="Y148:Y153"/>
    <mergeCell ref="Z148:Z153"/>
    <mergeCell ref="AA148:AA153"/>
    <mergeCell ref="AB148:AB153"/>
    <mergeCell ref="AC148:AC153"/>
    <mergeCell ref="AD148:AD153"/>
    <mergeCell ref="AE148:AE153"/>
    <mergeCell ref="A148:A153"/>
    <mergeCell ref="B148:B153"/>
    <mergeCell ref="C148:C153"/>
    <mergeCell ref="D148:D153"/>
    <mergeCell ref="E148:E153"/>
    <mergeCell ref="S148:S153"/>
    <mergeCell ref="T148:T153"/>
    <mergeCell ref="U148:U153"/>
    <mergeCell ref="V148:V15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AP140:AP143"/>
    <mergeCell ref="O144:O147"/>
    <mergeCell ref="P144:P147"/>
    <mergeCell ref="Q144:Q147"/>
    <mergeCell ref="R144:R147"/>
    <mergeCell ref="R140:R143"/>
    <mergeCell ref="S140:S143"/>
    <mergeCell ref="T140:T143"/>
    <mergeCell ref="AD140:AD143"/>
    <mergeCell ref="AE140:AE143"/>
    <mergeCell ref="AF140:AF143"/>
    <mergeCell ref="AG140:AG143"/>
    <mergeCell ref="AH140:AH143"/>
    <mergeCell ref="J144:J147"/>
    <mergeCell ref="K144:K147"/>
    <mergeCell ref="L144:L147"/>
    <mergeCell ref="M144:M147"/>
    <mergeCell ref="N144:N147"/>
    <mergeCell ref="F148:F153"/>
    <mergeCell ref="AQ140:AQ143"/>
    <mergeCell ref="AR140:AR143"/>
    <mergeCell ref="AS140:AS143"/>
    <mergeCell ref="AR144:AR147"/>
    <mergeCell ref="AS144:AS147"/>
    <mergeCell ref="U140:U143"/>
    <mergeCell ref="V140:V143"/>
    <mergeCell ref="W140:W143"/>
    <mergeCell ref="X140:X143"/>
    <mergeCell ref="Y140:Y143"/>
    <mergeCell ref="Z140:Z143"/>
    <mergeCell ref="AA140:AA143"/>
    <mergeCell ref="AB140:AB143"/>
    <mergeCell ref="AC140:AC143"/>
    <mergeCell ref="AQ144:AQ147"/>
    <mergeCell ref="S144:S147"/>
    <mergeCell ref="T144:T147"/>
    <mergeCell ref="U144:U147"/>
    <mergeCell ref="V144:V147"/>
    <mergeCell ref="W144:W147"/>
    <mergeCell ref="X144:X147"/>
    <mergeCell ref="Y144:Y147"/>
    <mergeCell ref="AB144:AB147"/>
    <mergeCell ref="AC144:AC147"/>
    <mergeCell ref="AD144:AD147"/>
    <mergeCell ref="AE144:AE147"/>
    <mergeCell ref="AF144:AF147"/>
    <mergeCell ref="AG144:AG147"/>
    <mergeCell ref="AH144:AH147"/>
    <mergeCell ref="AP144:AP147"/>
    <mergeCell ref="Z144:Z147"/>
    <mergeCell ref="AA144:AA147"/>
    <mergeCell ref="AF114:AF119"/>
    <mergeCell ref="AG114:AG119"/>
    <mergeCell ref="AH114:AH119"/>
    <mergeCell ref="AP114:AP119"/>
    <mergeCell ref="AQ114:AQ119"/>
    <mergeCell ref="AB120:AB124"/>
    <mergeCell ref="AC120:AC124"/>
    <mergeCell ref="AD120:AD124"/>
    <mergeCell ref="AE120:AE124"/>
    <mergeCell ref="AF120:AF124"/>
    <mergeCell ref="AG120:AG124"/>
    <mergeCell ref="U135:U139"/>
    <mergeCell ref="V135:V139"/>
    <mergeCell ref="W135:W139"/>
    <mergeCell ref="X135:X139"/>
    <mergeCell ref="Y135:Y139"/>
    <mergeCell ref="R130:R134"/>
    <mergeCell ref="S130:S134"/>
    <mergeCell ref="T130:T134"/>
    <mergeCell ref="U130:U134"/>
    <mergeCell ref="V130:V134"/>
    <mergeCell ref="W130:W134"/>
    <mergeCell ref="X130:X134"/>
    <mergeCell ref="Y130:Y134"/>
    <mergeCell ref="Z130:Z134"/>
    <mergeCell ref="Z135:Z139"/>
    <mergeCell ref="AA130:AA134"/>
    <mergeCell ref="AB130:AB134"/>
    <mergeCell ref="S114:S119"/>
    <mergeCell ref="T114:T119"/>
    <mergeCell ref="U114:U119"/>
    <mergeCell ref="V114:V119"/>
    <mergeCell ref="AA114:AA119"/>
    <mergeCell ref="AH120:AH124"/>
    <mergeCell ref="AP120:AP124"/>
    <mergeCell ref="AQ120:AQ124"/>
    <mergeCell ref="AQ125:AQ129"/>
    <mergeCell ref="AA120:AA124"/>
    <mergeCell ref="AD125:AD129"/>
    <mergeCell ref="AE125:AE129"/>
    <mergeCell ref="AP125:AP129"/>
    <mergeCell ref="AF130:AF134"/>
    <mergeCell ref="AG130:AG134"/>
    <mergeCell ref="AH130:AH134"/>
    <mergeCell ref="AB101:AB108"/>
    <mergeCell ref="AC101:AC108"/>
    <mergeCell ref="AD101:AD108"/>
    <mergeCell ref="AE101:AE108"/>
    <mergeCell ref="AF101:AF108"/>
    <mergeCell ref="AG101:AG108"/>
    <mergeCell ref="AH101:AH108"/>
    <mergeCell ref="AH109:AH113"/>
    <mergeCell ref="AB109:AB113"/>
    <mergeCell ref="AC109:AC113"/>
    <mergeCell ref="AD109:AD113"/>
    <mergeCell ref="AE109:AE113"/>
    <mergeCell ref="AF109:AF113"/>
    <mergeCell ref="AC130:AC134"/>
    <mergeCell ref="AD130:AD134"/>
    <mergeCell ref="AE130:AE134"/>
    <mergeCell ref="AB114:AB119"/>
    <mergeCell ref="AC114:AC119"/>
    <mergeCell ref="AD114:AD119"/>
    <mergeCell ref="AE114:AE119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S109:S113"/>
    <mergeCell ref="T109:T113"/>
    <mergeCell ref="U109:U113"/>
    <mergeCell ref="V109:V113"/>
    <mergeCell ref="W109:W113"/>
    <mergeCell ref="X109:X113"/>
    <mergeCell ref="Y109:Y113"/>
    <mergeCell ref="Z109:Z113"/>
    <mergeCell ref="AA109:AA113"/>
    <mergeCell ref="Q101:Q108"/>
    <mergeCell ref="R101:R108"/>
    <mergeCell ref="J109:J113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Q57:Q67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I109:I113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A89:A94"/>
    <mergeCell ref="B89:B94"/>
    <mergeCell ref="AB89:AB94"/>
    <mergeCell ref="AC89:AC94"/>
    <mergeCell ref="AD89:AD94"/>
    <mergeCell ref="AE89:AE94"/>
    <mergeCell ref="AF89:AF94"/>
    <mergeCell ref="AG89:AG94"/>
    <mergeCell ref="AH89:AH94"/>
    <mergeCell ref="AP89:AP94"/>
    <mergeCell ref="AQ89:AQ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C89:C94"/>
    <mergeCell ref="D89:D94"/>
    <mergeCell ref="E89:E94"/>
    <mergeCell ref="F89:F94"/>
    <mergeCell ref="G89:G94"/>
    <mergeCell ref="H89:H94"/>
    <mergeCell ref="I89:I94"/>
    <mergeCell ref="AB83:AB88"/>
    <mergeCell ref="AC83:AC88"/>
    <mergeCell ref="AD83:AD88"/>
    <mergeCell ref="AE83:AE88"/>
    <mergeCell ref="AF83:AF88"/>
    <mergeCell ref="AG83:AG88"/>
    <mergeCell ref="AH83:AH88"/>
    <mergeCell ref="AP83:AP88"/>
    <mergeCell ref="AQ83:AQ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AB76:AB82"/>
    <mergeCell ref="AC76:AC82"/>
    <mergeCell ref="AD76:AD82"/>
    <mergeCell ref="AE76:AE82"/>
    <mergeCell ref="AF76:AF82"/>
    <mergeCell ref="AG76:AG82"/>
    <mergeCell ref="A76:A82"/>
    <mergeCell ref="B76:B82"/>
    <mergeCell ref="C76:C82"/>
    <mergeCell ref="D76:D82"/>
    <mergeCell ref="E76:E82"/>
    <mergeCell ref="F76:F82"/>
    <mergeCell ref="G76:G82"/>
    <mergeCell ref="H76:H82"/>
    <mergeCell ref="I76:I82"/>
    <mergeCell ref="AH76:AH82"/>
    <mergeCell ref="AP76:AP82"/>
    <mergeCell ref="AQ76:AQ82"/>
    <mergeCell ref="S76:S82"/>
    <mergeCell ref="T76:T82"/>
    <mergeCell ref="U76:U82"/>
    <mergeCell ref="V76:V82"/>
    <mergeCell ref="W76:W82"/>
    <mergeCell ref="X76:X82"/>
    <mergeCell ref="Y76:Y82"/>
    <mergeCell ref="Z76:Z82"/>
    <mergeCell ref="AA76:AA82"/>
    <mergeCell ref="J76:J82"/>
    <mergeCell ref="K76:K82"/>
    <mergeCell ref="L76:L82"/>
    <mergeCell ref="M76:M82"/>
    <mergeCell ref="N76:N82"/>
    <mergeCell ref="O76:O82"/>
    <mergeCell ref="P76:P82"/>
    <mergeCell ref="Q76:Q82"/>
    <mergeCell ref="R76:R82"/>
    <mergeCell ref="Z68:Z75"/>
    <mergeCell ref="AA68:AA75"/>
    <mergeCell ref="AB68:AB75"/>
    <mergeCell ref="AC68:AC75"/>
    <mergeCell ref="AD68:AD75"/>
    <mergeCell ref="AE68:AE75"/>
    <mergeCell ref="AF68:AF75"/>
    <mergeCell ref="AG68:AG75"/>
    <mergeCell ref="AH68:AH75"/>
    <mergeCell ref="Q68:Q75"/>
    <mergeCell ref="R68:R75"/>
    <mergeCell ref="S68:S75"/>
    <mergeCell ref="T68:T75"/>
    <mergeCell ref="U68:U75"/>
    <mergeCell ref="V68:V75"/>
    <mergeCell ref="W68:W75"/>
    <mergeCell ref="X68:X75"/>
    <mergeCell ref="Y68:Y75"/>
    <mergeCell ref="A68:A75"/>
    <mergeCell ref="B68:B75"/>
    <mergeCell ref="C68:C75"/>
    <mergeCell ref="D68:D75"/>
    <mergeCell ref="E68:E75"/>
    <mergeCell ref="F68:F75"/>
    <mergeCell ref="G68:G75"/>
    <mergeCell ref="H68:H75"/>
    <mergeCell ref="I68:I75"/>
    <mergeCell ref="J68:J75"/>
    <mergeCell ref="K68:K75"/>
    <mergeCell ref="L68:L75"/>
    <mergeCell ref="M68:M75"/>
    <mergeCell ref="N68:N75"/>
    <mergeCell ref="O68:O75"/>
    <mergeCell ref="P68:P75"/>
    <mergeCell ref="V57:V67"/>
    <mergeCell ref="W57:W67"/>
    <mergeCell ref="X57:X67"/>
    <mergeCell ref="Y57:Y67"/>
    <mergeCell ref="Z57:Z67"/>
    <mergeCell ref="AA57:AA67"/>
    <mergeCell ref="AB57:AB67"/>
    <mergeCell ref="AC57:AC67"/>
    <mergeCell ref="AD57:AD67"/>
    <mergeCell ref="R57:R67"/>
    <mergeCell ref="S57:S67"/>
    <mergeCell ref="T57:T67"/>
    <mergeCell ref="U57:U67"/>
    <mergeCell ref="AG48:AG52"/>
    <mergeCell ref="AH48:AH52"/>
    <mergeCell ref="AQ48:AQ52"/>
    <mergeCell ref="AR48:AR52"/>
    <mergeCell ref="AS48:AS52"/>
    <mergeCell ref="X48:X52"/>
    <mergeCell ref="Y48:Y52"/>
    <mergeCell ref="Z48:Z52"/>
    <mergeCell ref="AA48:AA52"/>
    <mergeCell ref="AB48:AB52"/>
    <mergeCell ref="AC48:AC52"/>
    <mergeCell ref="AD48:AD52"/>
    <mergeCell ref="AE48:AE52"/>
    <mergeCell ref="AF48:AF52"/>
    <mergeCell ref="R48:R52"/>
    <mergeCell ref="S48:S52"/>
    <mergeCell ref="T48:T52"/>
    <mergeCell ref="U48:U52"/>
    <mergeCell ref="V48:V52"/>
    <mergeCell ref="W48:W52"/>
    <mergeCell ref="AQ39:AQ43"/>
    <mergeCell ref="AR39:AR43"/>
    <mergeCell ref="AS39:AS43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M44:M47"/>
    <mergeCell ref="N44:N47"/>
    <mergeCell ref="O44:O47"/>
    <mergeCell ref="P44:P47"/>
    <mergeCell ref="Q44:Q47"/>
    <mergeCell ref="R44:R47"/>
    <mergeCell ref="S44:S47"/>
    <mergeCell ref="T44:T47"/>
    <mergeCell ref="AA39:AA43"/>
    <mergeCell ref="AB39:AB43"/>
    <mergeCell ref="AC39:AC43"/>
    <mergeCell ref="AD39:AD43"/>
    <mergeCell ref="AE39:AE43"/>
    <mergeCell ref="AF39:AF43"/>
    <mergeCell ref="AG39:AG43"/>
    <mergeCell ref="AB44:AB47"/>
    <mergeCell ref="AC44:AC47"/>
    <mergeCell ref="AH39:AH43"/>
    <mergeCell ref="R39:R43"/>
    <mergeCell ref="S39:S43"/>
    <mergeCell ref="T39:T43"/>
    <mergeCell ref="U39:U43"/>
    <mergeCell ref="V39:V43"/>
    <mergeCell ref="W39:W43"/>
    <mergeCell ref="X39:X43"/>
    <mergeCell ref="Y39:Y43"/>
    <mergeCell ref="Z39:Z43"/>
    <mergeCell ref="AD44:AD47"/>
    <mergeCell ref="AE44:AE47"/>
    <mergeCell ref="AF44:AF47"/>
    <mergeCell ref="AG44:AG47"/>
    <mergeCell ref="AH44:AH47"/>
    <mergeCell ref="U44:U47"/>
    <mergeCell ref="V44:V47"/>
    <mergeCell ref="W44:W47"/>
    <mergeCell ref="X44:X47"/>
    <mergeCell ref="Y44:Y47"/>
    <mergeCell ref="Z44:Z47"/>
    <mergeCell ref="AA44:AA47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N39:N43"/>
    <mergeCell ref="O39:O43"/>
    <mergeCell ref="P39:P43"/>
    <mergeCell ref="Q39:Q43"/>
    <mergeCell ref="AH21:AH26"/>
    <mergeCell ref="W21:W26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P27:P32"/>
    <mergeCell ref="Q27:Q32"/>
    <mergeCell ref="AD27:AD32"/>
    <mergeCell ref="AE27:AE32"/>
    <mergeCell ref="AF27:AF32"/>
    <mergeCell ref="AG27:AG32"/>
    <mergeCell ref="AH27:AH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G33:AG38"/>
    <mergeCell ref="AH33:AH38"/>
    <mergeCell ref="V33:V38"/>
    <mergeCell ref="W33:W38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6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V21:V26"/>
    <mergeCell ref="A6:A8"/>
    <mergeCell ref="B6:B8"/>
    <mergeCell ref="C6:C8"/>
    <mergeCell ref="D6:D8"/>
    <mergeCell ref="A9:A14"/>
    <mergeCell ref="B9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R27:R32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C1:AO1"/>
    <mergeCell ref="C2:AO2"/>
    <mergeCell ref="C3:AO3"/>
    <mergeCell ref="C4:AO4"/>
    <mergeCell ref="Q7:S7"/>
    <mergeCell ref="T7:T8"/>
    <mergeCell ref="AA7:AC7"/>
    <mergeCell ref="AD7:AD8"/>
    <mergeCell ref="K6:M7"/>
    <mergeCell ref="N6:AG6"/>
    <mergeCell ref="AL6:AL7"/>
    <mergeCell ref="AH6:AK7"/>
    <mergeCell ref="AM6:AO7"/>
    <mergeCell ref="N7:P7"/>
    <mergeCell ref="U7:W7"/>
    <mergeCell ref="X7:Z7"/>
    <mergeCell ref="AE7:AG7"/>
    <mergeCell ref="H7:J7"/>
    <mergeCell ref="H6:J6"/>
    <mergeCell ref="E6:G7"/>
    <mergeCell ref="AD9:AD14"/>
    <mergeCell ref="AE9:AE14"/>
    <mergeCell ref="AF9:AF14"/>
    <mergeCell ref="AG9:AG14"/>
    <mergeCell ref="AH9:AH14"/>
    <mergeCell ref="AB15:AB20"/>
    <mergeCell ref="AC15:AC20"/>
    <mergeCell ref="AD15:AD20"/>
    <mergeCell ref="AE15:AE20"/>
    <mergeCell ref="AF15:AF20"/>
    <mergeCell ref="AG15:AG20"/>
    <mergeCell ref="AH15:AH20"/>
    <mergeCell ref="X15:X20"/>
    <mergeCell ref="Y15:Y20"/>
    <mergeCell ref="Z15:Z20"/>
    <mergeCell ref="AA15:AA20"/>
    <mergeCell ref="Q15:Q20"/>
    <mergeCell ref="R15:R20"/>
    <mergeCell ref="S15:S20"/>
    <mergeCell ref="T15:T20"/>
    <mergeCell ref="U15:U20"/>
    <mergeCell ref="V15:V20"/>
    <mergeCell ref="W15:W20"/>
    <mergeCell ref="U9:U14"/>
    <mergeCell ref="V9:V14"/>
    <mergeCell ref="W9:W14"/>
    <mergeCell ref="X9:X14"/>
    <mergeCell ref="Y9:Y14"/>
    <mergeCell ref="Z9:Z14"/>
    <mergeCell ref="AA9:AA14"/>
    <mergeCell ref="AB9:AB14"/>
    <mergeCell ref="AC9:AC14"/>
    <mergeCell ref="A53:A56"/>
    <mergeCell ref="B53:B56"/>
    <mergeCell ref="C53:C56"/>
    <mergeCell ref="S27:S32"/>
    <mergeCell ref="T27:T32"/>
    <mergeCell ref="X21:X26"/>
    <mergeCell ref="AP6:AP8"/>
    <mergeCell ref="AQ6:AS7"/>
    <mergeCell ref="M9:M14"/>
    <mergeCell ref="N9:N14"/>
    <mergeCell ref="O9:O14"/>
    <mergeCell ref="P9:P14"/>
    <mergeCell ref="Q9:Q14"/>
    <mergeCell ref="R9:R14"/>
    <mergeCell ref="S9:S14"/>
    <mergeCell ref="T9:T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A28" sqref="A28"/>
    </sheetView>
  </sheetViews>
  <sheetFormatPr baseColWidth="10" defaultRowHeight="15" x14ac:dyDescent="0.25"/>
  <cols>
    <col min="1" max="1" width="35.28515625" bestFit="1" customWidth="1"/>
    <col min="2" max="2" width="12.7109375" customWidth="1"/>
    <col min="3" max="5" width="21.28515625" customWidth="1"/>
  </cols>
  <sheetData>
    <row r="1" spans="1:5" ht="15.75" thickBot="1" x14ac:dyDescent="0.3">
      <c r="C1" s="19"/>
    </row>
    <row r="2" spans="1:5" ht="26.25" x14ac:dyDescent="0.25">
      <c r="A2" s="122" t="s">
        <v>58</v>
      </c>
      <c r="B2" s="123"/>
      <c r="C2" s="123"/>
      <c r="D2" s="123"/>
      <c r="E2" s="124"/>
    </row>
    <row r="3" spans="1:5" ht="26.25" x14ac:dyDescent="0.25">
      <c r="A3" s="125" t="s">
        <v>59</v>
      </c>
      <c r="B3" s="126"/>
      <c r="C3" s="126"/>
      <c r="D3" s="126"/>
      <c r="E3" s="127"/>
    </row>
    <row r="4" spans="1:5" ht="27" thickBot="1" x14ac:dyDescent="0.3">
      <c r="A4" s="128" t="s">
        <v>60</v>
      </c>
      <c r="B4" s="129"/>
      <c r="C4" s="129"/>
      <c r="D4" s="129"/>
      <c r="E4" s="130"/>
    </row>
    <row r="5" spans="1:5" ht="15.75" thickBot="1" x14ac:dyDescent="0.3">
      <c r="C5" s="19"/>
    </row>
    <row r="6" spans="1:5" ht="23.25" x14ac:dyDescent="0.25">
      <c r="A6" s="20" t="s">
        <v>61</v>
      </c>
      <c r="B6" s="21" t="s">
        <v>62</v>
      </c>
      <c r="C6" s="22" t="s">
        <v>63</v>
      </c>
      <c r="D6" s="21" t="s">
        <v>64</v>
      </c>
      <c r="E6" s="23" t="s">
        <v>65</v>
      </c>
    </row>
    <row r="7" spans="1:5" ht="21.75" thickBot="1" x14ac:dyDescent="0.4">
      <c r="A7" s="29" t="s">
        <v>66</v>
      </c>
      <c r="B7" s="30">
        <v>1</v>
      </c>
      <c r="C7" s="31">
        <v>9996037</v>
      </c>
      <c r="D7" s="32">
        <f t="shared" ref="D7" si="0">E7/2</f>
        <v>208043.5</v>
      </c>
      <c r="E7" s="33">
        <v>416087</v>
      </c>
    </row>
    <row r="8" spans="1:5" ht="15.75" thickBot="1" x14ac:dyDescent="0.3">
      <c r="A8" s="34"/>
      <c r="B8" s="34"/>
      <c r="C8" s="35"/>
      <c r="D8" s="34"/>
      <c r="E8" s="34"/>
    </row>
    <row r="9" spans="1:5" ht="23.25" x14ac:dyDescent="0.25">
      <c r="A9" s="20" t="s">
        <v>67</v>
      </c>
      <c r="B9" s="21" t="s">
        <v>62</v>
      </c>
      <c r="C9" s="22" t="s">
        <v>63</v>
      </c>
      <c r="D9" s="21" t="s">
        <v>64</v>
      </c>
      <c r="E9" s="23" t="s">
        <v>65</v>
      </c>
    </row>
    <row r="10" spans="1:5" ht="21" x14ac:dyDescent="0.35">
      <c r="A10" s="24" t="s">
        <v>68</v>
      </c>
      <c r="B10" s="28">
        <v>2</v>
      </c>
      <c r="C10" s="25">
        <v>10363309</v>
      </c>
      <c r="D10" s="26">
        <f t="shared" ref="D10:D11" si="1">E10/2</f>
        <v>280652</v>
      </c>
      <c r="E10" s="27">
        <v>561304</v>
      </c>
    </row>
    <row r="11" spans="1:5" ht="21.75" thickBot="1" x14ac:dyDescent="0.4">
      <c r="A11" s="29" t="s">
        <v>69</v>
      </c>
      <c r="B11" s="30">
        <v>1</v>
      </c>
      <c r="C11" s="31">
        <v>9441272</v>
      </c>
      <c r="D11" s="32">
        <f t="shared" si="1"/>
        <v>208043.5</v>
      </c>
      <c r="E11" s="33">
        <v>416087</v>
      </c>
    </row>
    <row r="12" spans="1:5" ht="15.75" thickBot="1" x14ac:dyDescent="0.3">
      <c r="A12" s="34"/>
      <c r="B12" s="34"/>
      <c r="C12" s="35"/>
      <c r="D12" s="34"/>
      <c r="E12" s="35"/>
    </row>
    <row r="13" spans="1:5" ht="23.25" x14ac:dyDescent="0.25">
      <c r="A13" s="20" t="s">
        <v>70</v>
      </c>
      <c r="B13" s="21" t="s">
        <v>62</v>
      </c>
      <c r="C13" s="22" t="s">
        <v>63</v>
      </c>
      <c r="D13" s="21" t="s">
        <v>64</v>
      </c>
      <c r="E13" s="36" t="s">
        <v>65</v>
      </c>
    </row>
    <row r="14" spans="1:5" ht="21" x14ac:dyDescent="0.35">
      <c r="A14" s="24" t="s">
        <v>71</v>
      </c>
      <c r="B14" s="28">
        <v>4</v>
      </c>
      <c r="C14" s="25">
        <v>8049401</v>
      </c>
      <c r="D14" s="26">
        <f t="shared" ref="D14:D17" si="2">E14/2</f>
        <v>208043.5</v>
      </c>
      <c r="E14" s="27">
        <v>416087</v>
      </c>
    </row>
    <row r="15" spans="1:5" ht="21" x14ac:dyDescent="0.35">
      <c r="A15" s="24" t="s">
        <v>71</v>
      </c>
      <c r="B15" s="28">
        <v>3</v>
      </c>
      <c r="C15" s="25">
        <v>7047396</v>
      </c>
      <c r="D15" s="26">
        <f t="shared" si="2"/>
        <v>171278.5</v>
      </c>
      <c r="E15" s="27">
        <v>342557</v>
      </c>
    </row>
    <row r="16" spans="1:5" ht="21" x14ac:dyDescent="0.35">
      <c r="A16" s="24" t="s">
        <v>72</v>
      </c>
      <c r="B16" s="28">
        <v>2</v>
      </c>
      <c r="C16" s="25">
        <v>5025552</v>
      </c>
      <c r="D16" s="26">
        <f t="shared" si="2"/>
        <v>171278.5</v>
      </c>
      <c r="E16" s="27">
        <v>342557</v>
      </c>
    </row>
    <row r="17" spans="1:5" ht="21.75" thickBot="1" x14ac:dyDescent="0.4">
      <c r="A17" s="29" t="s">
        <v>72</v>
      </c>
      <c r="B17" s="30">
        <v>1</v>
      </c>
      <c r="C17" s="31">
        <v>3987252</v>
      </c>
      <c r="D17" s="32">
        <f t="shared" si="2"/>
        <v>132150</v>
      </c>
      <c r="E17" s="33">
        <v>264300</v>
      </c>
    </row>
    <row r="18" spans="1:5" x14ac:dyDescent="0.25">
      <c r="A18" s="34"/>
      <c r="B18" s="34"/>
      <c r="C18" s="35"/>
      <c r="D18" s="34"/>
      <c r="E18" s="35"/>
    </row>
    <row r="19" spans="1:5" ht="15.75" thickBot="1" x14ac:dyDescent="0.3">
      <c r="C19" s="19"/>
    </row>
    <row r="20" spans="1:5" ht="17.25" x14ac:dyDescent="0.25">
      <c r="A20" s="131" t="s">
        <v>73</v>
      </c>
      <c r="B20" s="132"/>
      <c r="C20" s="132"/>
      <c r="D20" s="132"/>
      <c r="E20" s="133"/>
    </row>
    <row r="21" spans="1:5" ht="18" thickBot="1" x14ac:dyDescent="0.35">
      <c r="A21" s="134" t="s">
        <v>74</v>
      </c>
      <c r="B21" s="135"/>
      <c r="C21" s="135"/>
      <c r="D21" s="135"/>
      <c r="E21" s="37"/>
    </row>
    <row r="22" spans="1:5" x14ac:dyDescent="0.25">
      <c r="C22" s="19"/>
    </row>
  </sheetData>
  <mergeCells count="5">
    <mergeCell ref="A2:E2"/>
    <mergeCell ref="A3:E3"/>
    <mergeCell ref="A4:E4"/>
    <mergeCell ref="A20:E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Festivos</vt:lpstr>
      <vt:lpstr>PVCF</vt:lpstr>
      <vt:lpstr>Viáticos</vt:lpstr>
      <vt:lpstr>PVCF!Títulos_a_imprimir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2022-11-10T21:13:30Z</cp:lastPrinted>
  <dcterms:created xsi:type="dcterms:W3CDTF">2018-06-29T13:01:05Z</dcterms:created>
  <dcterms:modified xsi:type="dcterms:W3CDTF">2024-06-20T19:58:26Z</dcterms:modified>
</cp:coreProperties>
</file>